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AquestLlibreDeTreball" defaultThemeVersion="124226"/>
  <mc:AlternateContent xmlns:mc="http://schemas.openxmlformats.org/markup-compatibility/2006">
    <mc:Choice Requires="x15">
      <x15ac:absPath xmlns:x15ac="http://schemas.microsoft.com/office/spreadsheetml/2010/11/ac" url="J:\AP\Elaboració Pressupost\Press2026\Estats Financers\03. Previ_Plantilles i Fitxes\"/>
    </mc:Choice>
  </mc:AlternateContent>
  <xr:revisionPtr revIDLastSave="0" documentId="13_ncr:1_{6B5B4747-F397-4B36-8AC6-F8A03C4A0FF5}" xr6:coauthVersionLast="47" xr6:coauthVersionMax="47" xr10:uidLastSave="{00000000-0000-0000-0000-000000000000}"/>
  <bookViews>
    <workbookView xWindow="23040" yWindow="0" windowWidth="23040" windowHeight="18600" tabRatio="733" firstSheet="1" activeTab="1" xr2:uid="{00000000-000D-0000-FFFF-FFFF00000000}"/>
  </bookViews>
  <sheets>
    <sheet name="Consideracions" sheetId="9" state="hidden" r:id="rId1"/>
    <sheet name="Consideracions " sheetId="13" r:id="rId2"/>
    <sheet name="Balanç" sheetId="10" r:id="rId3"/>
    <sheet name="Compte PiG" sheetId="2" r:id="rId4"/>
    <sheet name="Inf_compl." sheetId="11" r:id="rId5"/>
    <sheet name="Pressupostos" sheetId="4" r:id="rId6"/>
    <sheet name="VALIDACIONS-Conciliació" sheetId="7" r:id="rId7"/>
  </sheets>
  <definedNames>
    <definedName name="_2Àrea_d_impressió" localSheetId="3">'Compte PiG'!$A$1:$D$56</definedName>
    <definedName name="_3Àrea_d_impressió" localSheetId="5">Pressupostos!$A$1:$E$92</definedName>
    <definedName name="_xlnm._FilterDatabase" localSheetId="6" hidden="1">'VALIDACIONS-Conciliació'!$F$36:$F$37</definedName>
    <definedName name="_xlnm.Print_Area" localSheetId="6">'VALIDACIONS-Conciliació'!$A$1:$M$176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0" i="7" l="1"/>
  <c r="E57" i="7" l="1"/>
  <c r="C93" i="7" l="1"/>
  <c r="E93" i="7"/>
  <c r="E84" i="7"/>
  <c r="C84" i="7"/>
  <c r="E58" i="7"/>
  <c r="C58" i="7"/>
  <c r="E10" i="11"/>
  <c r="D10" i="11"/>
  <c r="H14" i="11" l="1"/>
  <c r="H19" i="11"/>
  <c r="G19" i="11"/>
  <c r="C11" i="11"/>
  <c r="B11" i="11"/>
  <c r="C10" i="11"/>
  <c r="B10" i="11"/>
  <c r="C15" i="11"/>
  <c r="B15" i="11"/>
  <c r="G14" i="11"/>
  <c r="C43" i="10"/>
  <c r="B43" i="10"/>
  <c r="E88" i="7"/>
  <c r="H10" i="11" l="1"/>
  <c r="G10" i="11"/>
  <c r="H17" i="11"/>
  <c r="G17" i="11"/>
  <c r="H13" i="11"/>
  <c r="G13" i="11"/>
  <c r="E15" i="11"/>
  <c r="D15" i="11"/>
  <c r="E11" i="11"/>
  <c r="D11" i="11"/>
  <c r="F46" i="10"/>
  <c r="E46" i="10"/>
  <c r="F45" i="10"/>
  <c r="E45" i="10"/>
  <c r="F44" i="10"/>
  <c r="E44" i="10"/>
  <c r="J10" i="11" l="1"/>
  <c r="I10" i="11"/>
  <c r="C41" i="11"/>
  <c r="E162" i="7" l="1"/>
  <c r="E109" i="4" l="1"/>
  <c r="H38" i="11"/>
  <c r="C9" i="10"/>
  <c r="B9" i="10"/>
  <c r="E164" i="7" l="1"/>
  <c r="A3" i="4" l="1"/>
  <c r="A4" i="11"/>
  <c r="A4" i="4"/>
  <c r="A5" i="4"/>
  <c r="A5" i="11"/>
  <c r="A6" i="11"/>
  <c r="B10" i="2" l="1"/>
  <c r="B16" i="2"/>
  <c r="C31" i="2" l="1"/>
  <c r="E136" i="7" l="1"/>
  <c r="E114" i="7"/>
  <c r="C114" i="7"/>
  <c r="E113" i="7"/>
  <c r="C113" i="7"/>
  <c r="E112" i="7"/>
  <c r="C112" i="7"/>
  <c r="E97" i="7"/>
  <c r="D95" i="7"/>
  <c r="D94" i="7"/>
  <c r="D86" i="7"/>
  <c r="D85" i="7"/>
  <c r="D96" i="7" l="1"/>
  <c r="D97" i="7" s="1"/>
  <c r="E98" i="7" s="1"/>
  <c r="F100" i="7" s="1"/>
  <c r="D87" i="7"/>
  <c r="D88" i="7" s="1"/>
  <c r="E89" i="7" s="1"/>
  <c r="F91" i="7" s="1"/>
  <c r="E100" i="7" l="1"/>
  <c r="E91" i="7"/>
  <c r="D65" i="7" l="1"/>
  <c r="D64" i="7"/>
  <c r="D63" i="7"/>
  <c r="D24" i="7"/>
  <c r="D23" i="7" l="1"/>
  <c r="D22" i="7"/>
  <c r="D21" i="7"/>
  <c r="D19" i="7"/>
  <c r="D18" i="7"/>
  <c r="D17" i="7"/>
  <c r="D28" i="7"/>
  <c r="D27" i="7"/>
  <c r="D26" i="7"/>
  <c r="E16" i="7"/>
  <c r="C16" i="7"/>
  <c r="E15" i="7"/>
  <c r="C15" i="7"/>
  <c r="E14" i="7"/>
  <c r="C14" i="7"/>
  <c r="E13" i="7"/>
  <c r="C13" i="7"/>
  <c r="H29" i="11"/>
  <c r="C58" i="2"/>
  <c r="A6" i="2"/>
  <c r="A5" i="2"/>
  <c r="A4" i="2"/>
  <c r="C44" i="2"/>
  <c r="B44" i="2"/>
  <c r="C37" i="2"/>
  <c r="B37" i="2"/>
  <c r="B48" i="2" s="1"/>
  <c r="B31" i="2"/>
  <c r="B36" i="2" s="1"/>
  <c r="C22" i="2"/>
  <c r="B22" i="2"/>
  <c r="C16" i="2"/>
  <c r="C10" i="2"/>
  <c r="F66" i="10"/>
  <c r="E66" i="10"/>
  <c r="F65" i="10"/>
  <c r="E65" i="10"/>
  <c r="F64" i="10"/>
  <c r="E64" i="10"/>
  <c r="F63" i="10"/>
  <c r="E63" i="10"/>
  <c r="F62" i="10"/>
  <c r="E62" i="10"/>
  <c r="F61" i="10"/>
  <c r="E61" i="10"/>
  <c r="C60" i="10"/>
  <c r="C57" i="10" s="1"/>
  <c r="B60" i="10"/>
  <c r="B57" i="10" s="1"/>
  <c r="F59" i="10"/>
  <c r="E59" i="10"/>
  <c r="F58" i="10"/>
  <c r="E58" i="10"/>
  <c r="F56" i="10"/>
  <c r="E56" i="10"/>
  <c r="F55" i="10"/>
  <c r="E55" i="10"/>
  <c r="F54" i="10"/>
  <c r="E54" i="10"/>
  <c r="F53" i="10"/>
  <c r="E53" i="10"/>
  <c r="F52" i="10"/>
  <c r="E52" i="10"/>
  <c r="F51" i="10"/>
  <c r="E51" i="10"/>
  <c r="F50" i="10"/>
  <c r="E50" i="10"/>
  <c r="C49" i="10"/>
  <c r="C47" i="10" s="1"/>
  <c r="B49" i="10"/>
  <c r="B47" i="10" s="1"/>
  <c r="F48" i="10"/>
  <c r="E48" i="10"/>
  <c r="F41" i="10"/>
  <c r="E41" i="10"/>
  <c r="F40" i="10"/>
  <c r="E40" i="10"/>
  <c r="F38" i="10"/>
  <c r="E38" i="10"/>
  <c r="F37" i="10"/>
  <c r="E37" i="10"/>
  <c r="F36" i="10"/>
  <c r="E36" i="10"/>
  <c r="C35" i="10"/>
  <c r="C32" i="10" s="1"/>
  <c r="B35" i="10"/>
  <c r="B32" i="10" s="1"/>
  <c r="F33" i="10"/>
  <c r="E33" i="10"/>
  <c r="F26" i="10"/>
  <c r="E26" i="10"/>
  <c r="F25" i="10"/>
  <c r="E25" i="10"/>
  <c r="F24" i="10"/>
  <c r="E24" i="10"/>
  <c r="F23" i="10"/>
  <c r="E23" i="10"/>
  <c r="F22" i="10"/>
  <c r="E22" i="10"/>
  <c r="F21" i="10"/>
  <c r="E21" i="10"/>
  <c r="F20" i="10"/>
  <c r="E20" i="10"/>
  <c r="F19" i="10"/>
  <c r="E19" i="10"/>
  <c r="C18" i="10"/>
  <c r="C17" i="10" s="1"/>
  <c r="B18" i="10"/>
  <c r="B17" i="10" s="1"/>
  <c r="F16" i="10"/>
  <c r="E16" i="10"/>
  <c r="F15" i="10"/>
  <c r="E15" i="10"/>
  <c r="F14" i="10"/>
  <c r="E14" i="10"/>
  <c r="F13" i="10"/>
  <c r="E13" i="10"/>
  <c r="F12" i="10"/>
  <c r="E12" i="10"/>
  <c r="F11" i="10"/>
  <c r="E11" i="10"/>
  <c r="F10" i="10"/>
  <c r="E10" i="10"/>
  <c r="B31" i="10" l="1"/>
  <c r="B67" i="10" s="1"/>
  <c r="C31" i="10"/>
  <c r="C67" i="10" s="1"/>
  <c r="E12" i="7"/>
  <c r="E30" i="7" s="1"/>
  <c r="C12" i="7"/>
  <c r="C48" i="2"/>
  <c r="C36" i="2"/>
  <c r="B49" i="2"/>
  <c r="B51" i="2" s="1"/>
  <c r="B54" i="2" s="1"/>
  <c r="B57" i="2" s="1"/>
  <c r="B27" i="10"/>
  <c r="C27" i="10"/>
  <c r="D25" i="7"/>
  <c r="D20" i="7"/>
  <c r="D119" i="7"/>
  <c r="D29" i="7" l="1"/>
  <c r="D30" i="7" s="1"/>
  <c r="E31" i="7" s="1"/>
  <c r="F33" i="7" s="1"/>
  <c r="C70" i="10"/>
  <c r="B70" i="10"/>
  <c r="C49" i="2"/>
  <c r="C51" i="2" s="1"/>
  <c r="C54" i="2" s="1"/>
  <c r="D61" i="7" s="1"/>
  <c r="C57" i="2" l="1"/>
  <c r="E33" i="7"/>
  <c r="E163" i="7" l="1"/>
  <c r="E161" i="7"/>
  <c r="E159" i="7"/>
  <c r="E158" i="7"/>
  <c r="E157" i="7"/>
  <c r="E156" i="7"/>
  <c r="E155" i="7"/>
  <c r="E139" i="7"/>
  <c r="E138" i="7"/>
  <c r="E137" i="7"/>
  <c r="E140" i="7" l="1"/>
  <c r="E141" i="7" s="1"/>
  <c r="E165" i="7"/>
  <c r="K150" i="7" l="1"/>
  <c r="F143" i="7"/>
  <c r="E143" i="7"/>
  <c r="E166" i="7"/>
  <c r="B12" i="4"/>
  <c r="E52" i="7"/>
  <c r="C52" i="7"/>
  <c r="F168" i="7" l="1"/>
  <c r="K175" i="7"/>
  <c r="E168" i="7"/>
  <c r="D62" i="7"/>
  <c r="A6" i="7" l="1"/>
  <c r="A5" i="7"/>
  <c r="A4" i="7"/>
  <c r="E115" i="7"/>
  <c r="C115" i="7"/>
  <c r="D118" i="7"/>
  <c r="D67" i="7"/>
  <c r="D66" i="7"/>
  <c r="E56" i="7"/>
  <c r="E55" i="7"/>
  <c r="E54" i="7"/>
  <c r="C57" i="7"/>
  <c r="C56" i="7"/>
  <c r="C55" i="7"/>
  <c r="C54" i="7"/>
  <c r="E51" i="7"/>
  <c r="C51" i="7"/>
  <c r="E50" i="7"/>
  <c r="C50" i="7"/>
  <c r="E49" i="7"/>
  <c r="C49" i="7"/>
  <c r="E48" i="7"/>
  <c r="C48" i="7"/>
  <c r="E46" i="7"/>
  <c r="C46" i="7"/>
  <c r="E45" i="7"/>
  <c r="C45" i="7"/>
  <c r="C53" i="7" l="1"/>
  <c r="E53" i="7"/>
  <c r="C111" i="7"/>
  <c r="E111" i="7"/>
  <c r="E47" i="7" l="1"/>
  <c r="E44" i="7" s="1"/>
  <c r="E59" i="7" s="1"/>
  <c r="E69" i="7" s="1"/>
  <c r="C47" i="7"/>
  <c r="C44" i="7" s="1"/>
  <c r="C59" i="7" s="1"/>
  <c r="E74" i="4" l="1"/>
  <c r="E81" i="4"/>
  <c r="B64" i="4"/>
  <c r="D60" i="7" s="1"/>
  <c r="D68" i="7" s="1"/>
  <c r="D69" i="7" s="1"/>
  <c r="E70" i="7" s="1"/>
  <c r="E63" i="4"/>
  <c r="E53" i="4"/>
  <c r="E90" i="4" s="1"/>
  <c r="E42" i="4"/>
  <c r="E40" i="4"/>
  <c r="E30" i="4"/>
  <c r="E24" i="4"/>
  <c r="E17" i="4"/>
  <c r="B82" i="4"/>
  <c r="B76" i="4"/>
  <c r="B54" i="4"/>
  <c r="B42" i="4"/>
  <c r="B37" i="4"/>
  <c r="B27" i="4"/>
  <c r="B19" i="4"/>
  <c r="D116" i="7" l="1"/>
  <c r="D117" i="7"/>
  <c r="B83" i="4"/>
  <c r="E43" i="4"/>
  <c r="E64" i="4"/>
  <c r="E82" i="4"/>
  <c r="B43" i="4"/>
  <c r="B65" i="4"/>
  <c r="E121" i="7"/>
  <c r="D120" i="7" l="1"/>
  <c r="D121" i="7" s="1"/>
  <c r="E65" i="4"/>
  <c r="E83" i="4" s="1"/>
  <c r="K107" i="7"/>
  <c r="B66" i="4"/>
  <c r="B84" i="4" s="1"/>
  <c r="K40" i="7"/>
  <c r="K79" i="7" l="1"/>
  <c r="F72" i="7"/>
  <c r="E122" i="7"/>
  <c r="F124" i="7" s="1"/>
  <c r="E72" i="7"/>
  <c r="K131" i="7" l="1"/>
  <c r="E124" i="7"/>
</calcChain>
</file>

<file path=xl/sharedStrings.xml><?xml version="1.0" encoding="utf-8"?>
<sst xmlns="http://schemas.openxmlformats.org/spreadsheetml/2006/main" count="681" uniqueCount="525">
  <si>
    <t>BALANÇ</t>
  </si>
  <si>
    <t>Imports en euros</t>
  </si>
  <si>
    <t>Actiu</t>
  </si>
  <si>
    <t>A. ACTIU NO CORRENT</t>
  </si>
  <si>
    <t>B. ACTIU CORRENT</t>
  </si>
  <si>
    <t>I. Actius no corrents mantinguts per a la venda</t>
  </si>
  <si>
    <t>1. Immobilitzat no financer</t>
  </si>
  <si>
    <t>II. Existències</t>
  </si>
  <si>
    <t>V. Inversions financeres a curt termini</t>
  </si>
  <si>
    <t>VI. Periodificacions a curt termini</t>
  </si>
  <si>
    <t>VII. Efectiu i altres actius líquids equivalents</t>
  </si>
  <si>
    <t>TOTAL ACTIU (A+B)</t>
  </si>
  <si>
    <t>A-1) Fons propis</t>
  </si>
  <si>
    <t>V. Resultats d'exercicis anteriors</t>
  </si>
  <si>
    <t>VI. Altres aportacions de socis</t>
  </si>
  <si>
    <t>VII. Resultat de l'exercici</t>
  </si>
  <si>
    <t>VIII. (Dividend a compte)</t>
  </si>
  <si>
    <t>1. Subvencions de la Generalitat i les seves entitats</t>
  </si>
  <si>
    <t>B. PASSIU NO CORRENT</t>
  </si>
  <si>
    <t>I. Provisions a llarg termini</t>
  </si>
  <si>
    <t>1. Deutes amb entitats de crèdit</t>
  </si>
  <si>
    <t>IV. Passius per impost diferit</t>
  </si>
  <si>
    <t>V. Periodificacions a llarg termini</t>
  </si>
  <si>
    <t>C. PASSIU CORRENT</t>
  </si>
  <si>
    <t>V. Creditors comercials i altres comptes a pagar</t>
  </si>
  <si>
    <t>TOTAL PATRIMONI NET I PASSIU (A+B+C)</t>
  </si>
  <si>
    <t>COMPTE DE PÈRDUES I GUANYS</t>
  </si>
  <si>
    <t>A) OPERACIONS CONTINUADES</t>
  </si>
  <si>
    <t>1. Import net de la xifra de negocis</t>
  </si>
  <si>
    <t>a) Vendes</t>
  </si>
  <si>
    <t>b) Prestacions de serveis</t>
  </si>
  <si>
    <t>3. Treballs realitzats per l'empresa per al seu actiu</t>
  </si>
  <si>
    <t>4. Aprovisionaments</t>
  </si>
  <si>
    <t>5. Altres ingressos d'explotació</t>
  </si>
  <si>
    <t>a) Ingressos accessoris i altres de gestió corrent</t>
  </si>
  <si>
    <t>6. Despeses de personal</t>
  </si>
  <si>
    <t>7. Altres despeses d'explotació</t>
  </si>
  <si>
    <t>a) Serveis exteriors</t>
  </si>
  <si>
    <t>b) Tributs</t>
  </si>
  <si>
    <t>c) Subvencions d'explotació</t>
  </si>
  <si>
    <t>d) Subvencions de capital</t>
  </si>
  <si>
    <t>e) Altres</t>
  </si>
  <si>
    <t>10. Excessos de provisions</t>
  </si>
  <si>
    <t>11. Deteriorament i resultat per alienacions de l'immobilitzat</t>
  </si>
  <si>
    <t>a) Deteriorament i pèrdues</t>
  </si>
  <si>
    <t>b) De tercers</t>
  </si>
  <si>
    <t>B) OPERACIONS INTERROMPUDES</t>
  </si>
  <si>
    <t>PRESSUPOSTOS INGRESSOS</t>
  </si>
  <si>
    <t>PRESSUPOSTOS DESPESES</t>
  </si>
  <si>
    <t>Ingressos</t>
  </si>
  <si>
    <t>Despeses</t>
  </si>
  <si>
    <t>RESULTATS VALIDACIONS PRESSUPOSTÀRIES</t>
  </si>
  <si>
    <t>Codi Validació</t>
  </si>
  <si>
    <t>Press-D</t>
  </si>
  <si>
    <t>Press-I</t>
  </si>
  <si>
    <t>PiG</t>
  </si>
  <si>
    <t>DIFERÈNCIA</t>
  </si>
  <si>
    <t>Justificació</t>
  </si>
  <si>
    <t>Patrimoni Net</t>
  </si>
  <si>
    <t>Variació PN</t>
  </si>
  <si>
    <t>PiG-I</t>
  </si>
  <si>
    <t>VERIFICACIÓ DE LA INVERSIÓ EN IMMOBILITZAT NO FINANCER</t>
  </si>
  <si>
    <t>1.1 Subv. capital per finançar inversions o retorn endeutament</t>
  </si>
  <si>
    <t>2.2 Subv. capital per atorgar a tercers</t>
  </si>
  <si>
    <t>Total dividends que es preveu distribuir durant l'exercici</t>
  </si>
  <si>
    <t xml:space="preserve">ACTIU </t>
  </si>
  <si>
    <t>PATRIMONI NET I PASSIU</t>
  </si>
  <si>
    <t>A. PATRIMONI NET</t>
  </si>
  <si>
    <t>Comprovacions de coherència</t>
  </si>
  <si>
    <t>Comprovacions aritmètiques</t>
  </si>
  <si>
    <t>Subsector:</t>
  </si>
  <si>
    <t>Departament:</t>
  </si>
  <si>
    <t>Entitat:</t>
  </si>
  <si>
    <t>b) Subvencions d'explotació del sector públic de la Generalitat</t>
  </si>
  <si>
    <t>Pèrdues i guanys (Balanç) = Resultats positius/negatius de l'exercici (C. Resultats)</t>
  </si>
  <si>
    <t>Coherència entre Resultats negatius d'exercicis anteriors i Resultats de l'exercici estimat</t>
  </si>
  <si>
    <t>INFORMACIÓ COMPLEMENTÀRIA</t>
  </si>
  <si>
    <t>A-3) Subvencions, donacions i llegats rebuts</t>
  </si>
  <si>
    <t>1. Romanent</t>
  </si>
  <si>
    <t>2. (Resultats negatius d'exercicis anteriors)</t>
  </si>
  <si>
    <t>A-2) Ajustos per canvis de valor</t>
  </si>
  <si>
    <t>2. Creditors per arrendament financer</t>
  </si>
  <si>
    <t>8. Amortització de l'immobilitzat</t>
  </si>
  <si>
    <t>b) Resultats per alienacions i altres</t>
  </si>
  <si>
    <t>a) D'empreses del grup i associades</t>
  </si>
  <si>
    <t>d) Si els imports són resultat d'algun càlcul previ caldrà evitar la introducció de més de dos decimals.</t>
  </si>
  <si>
    <t>Actiu = Passiu</t>
  </si>
  <si>
    <t>VERIFICACIÓ D'INGRESSOS DE TRANSFERÈNCIES CORRENTS</t>
  </si>
  <si>
    <t>Treballs realitzats per l'empresa per al seu immobilitzat</t>
  </si>
  <si>
    <t>IV. Inversions a empreses del grup i associades a curt termini</t>
  </si>
  <si>
    <t>Inf. compl.</t>
  </si>
  <si>
    <t>2. Variació d'existències de productes acabats i en curs de fabricació</t>
  </si>
  <si>
    <t>c) Imputació de subvencions, donacions i llegats de caràcter financer</t>
  </si>
  <si>
    <t>Total quotes anuals a pagar (part corresponent a amortització del deute pendent)</t>
  </si>
  <si>
    <t>Resta d'inversions</t>
  </si>
  <si>
    <t>Desglossament de les inversions reals:</t>
  </si>
  <si>
    <t>Endeutament:</t>
  </si>
  <si>
    <t>Saldos endeutament a llarg termini classificats a curt termini</t>
  </si>
  <si>
    <t>Saldo resultant</t>
  </si>
  <si>
    <t>2-3=</t>
  </si>
  <si>
    <t>1+9=</t>
  </si>
  <si>
    <t>1+4=</t>
  </si>
  <si>
    <t>1. Romanents</t>
  </si>
  <si>
    <t>2. (Resultat negatius d'exercicis anteriors)</t>
  </si>
  <si>
    <t>Passiu</t>
  </si>
  <si>
    <t>A.I. Immobilitzat intangible</t>
  </si>
  <si>
    <t>A.II. Immobilitzat material</t>
  </si>
  <si>
    <t>B.I.1. Actius no corrents mantinguts per a la venda: Immobilitzat no financer</t>
  </si>
  <si>
    <t>11.a) Deteriorament i pèrdues</t>
  </si>
  <si>
    <t>11.b) Resultats per vendes i altres</t>
  </si>
  <si>
    <t>2-3+4-5=</t>
  </si>
  <si>
    <t>1+6=</t>
  </si>
  <si>
    <t>1.  Immobilitzat estimat</t>
  </si>
  <si>
    <t xml:space="preserve">2.  Inversions reals: Art 60 a 68 despesa </t>
  </si>
  <si>
    <t>5.  Altres altes d'immobilitzat</t>
  </si>
  <si>
    <t>9.  Total variacions de l'exercici</t>
  </si>
  <si>
    <t>1.  Fons propis</t>
  </si>
  <si>
    <t>3.  A.5.b) Subvencions d'explotació del sector públic de la Generalitat</t>
  </si>
  <si>
    <t>4.  Total variacions de l'exercici</t>
  </si>
  <si>
    <t>2.  Nou endeutament</t>
  </si>
  <si>
    <t>3.  Devolucions d'endeutament</t>
  </si>
  <si>
    <t>4.  Immobilitzacions activades corresponents a nous contractes d'arrendaments financers</t>
  </si>
  <si>
    <t>6.  Total variacions de l'exercici</t>
  </si>
  <si>
    <t>A.III. Inversions immobiliàries</t>
  </si>
  <si>
    <t>4.  Alienació d'inversions reals: Art 60 a 68 d'ingressos</t>
  </si>
  <si>
    <t>7.  A.11. Deteriorament i resultat per alienacions de l'immobilitzat</t>
  </si>
  <si>
    <t>8.  Amortitzacions de l'immobilitzat</t>
  </si>
  <si>
    <t>2.  Ingressos per transf.corrents de fora del s.p. de la Generalitat (art. 40, 45, 46, 47, 48 i 49)</t>
  </si>
  <si>
    <t>A.III.  Reserves</t>
  </si>
  <si>
    <t>A.V. Resultats d'exercicis anteriors</t>
  </si>
  <si>
    <t>A.VI. Altres aportacions de socis</t>
  </si>
  <si>
    <t>A.VII. Resultat de l'exercici</t>
  </si>
  <si>
    <t>Aquest document té cinc pestanyes addicionals a aquesta d'instruccions: balanç, compte de pèrdues i guanys, informació complementària dels estats comptables, pressupost a nivell d'article i, finalment, verificacions de coherència entre pressupost i estats comptables.</t>
  </si>
  <si>
    <t>Criteris d'introducció de les dades:</t>
  </si>
  <si>
    <t>b) Els imports s'han d'introduir amb format valor (no amb fórmules).</t>
  </si>
  <si>
    <t>c) La unitat dels imports és l'euro.</t>
  </si>
  <si>
    <t>e) Les partides de Balanç s'introduiran amb signe positiu, excepte: d'una banda "reserves", "resultat de l'exercici", "resultats d'exercicis anteriors" i "ajustos per canvi de valor" que no tindran limitació de signe; i d'altra "accions i participacions en patrimoni pròpies", "dividends a compte" i "resultats negatius d'exercicis anteriors", que s'introduiran amb signe negatiu. D'altra banda, les partides del compte de Pèrdues i Guanys no estan subjectes a limitació de signe; en general els ingressos hauran de figurar amb signe positiu i les despeses amb negatiu, inclosos els impostos.</t>
  </si>
  <si>
    <t>f) No s'han de modificar les fórmules amb l'objecte d'obtenir validacions favorables.</t>
  </si>
  <si>
    <t>g) Cal introduir les dades en el sistema GECAT quan la informació entrada en la plantilla ja supera les comprovacions de coherència.</t>
  </si>
  <si>
    <t>h) Les comprovacions de coherència s'efectuen a la pestanya Validacions.</t>
  </si>
  <si>
    <r>
      <t>Aquesta plantilla està reservada per a les entitats de dret públic, les societats mercantils i bona part dels consorcis,</t>
    </r>
    <r>
      <rPr>
        <sz val="10"/>
        <rFont val="Arial"/>
        <family val="2"/>
      </rPr>
      <t xml:space="preserve"> aquells en què sobre el patrimoni dels quals la Generalitat hi té drets econòmics.</t>
    </r>
  </si>
  <si>
    <t>CONSIDERACIONS GENERALS:</t>
  </si>
  <si>
    <t>10 Sobre la renda</t>
  </si>
  <si>
    <t>10 Alts càrrecs</t>
  </si>
  <si>
    <t>11 Sobre el capital</t>
  </si>
  <si>
    <t>11 Personal eventual</t>
  </si>
  <si>
    <t>1  IMPOSTOS DIRECTES</t>
  </si>
  <si>
    <t>12 Personal funcionari</t>
  </si>
  <si>
    <t>13 Personal laboral</t>
  </si>
  <si>
    <t>21 Sobre el valor afegit</t>
  </si>
  <si>
    <t>15 Incentius al rendiment i activitats extraordinàries</t>
  </si>
  <si>
    <t>22 Sobre consums específics</t>
  </si>
  <si>
    <t>16 Assegurances i cotitzacions socials</t>
  </si>
  <si>
    <t>29 Impostos extingits</t>
  </si>
  <si>
    <t>17 Pensions i altres prestacions socials</t>
  </si>
  <si>
    <t>2  IMPOSTOS INDIRECTES</t>
  </si>
  <si>
    <t>1  REMUNERACIONS DEL PERSONAL</t>
  </si>
  <si>
    <t>30 Venda de béns</t>
  </si>
  <si>
    <t>20 Lloguers i cànons</t>
  </si>
  <si>
    <t>31 Prestació de serveis</t>
  </si>
  <si>
    <t>21 Conservació i reparació</t>
  </si>
  <si>
    <t>32 Taxes</t>
  </si>
  <si>
    <t>22 Material, subministraments i altres</t>
  </si>
  <si>
    <t>34 Altres tributs</t>
  </si>
  <si>
    <t>23 Indemnitzacions per raó del servei</t>
  </si>
  <si>
    <t>36 Contribucions especials</t>
  </si>
  <si>
    <t>24 Despeses de publicacions</t>
  </si>
  <si>
    <t>38 Reintegraments</t>
  </si>
  <si>
    <t>25 Prestació de serveis amb mitjans aliens</t>
  </si>
  <si>
    <t>39 Altres ingressos</t>
  </si>
  <si>
    <t>2  DESPESES CORRENTS DE BÉNS I SERVEIS</t>
  </si>
  <si>
    <t>3  TAXES, VENDA DE BÉNS I SERVEIS I ALTRES INGRESSOS</t>
  </si>
  <si>
    <t>30 Despeses financeres del deute públic en euros</t>
  </si>
  <si>
    <t>40 Del sector públic estatal</t>
  </si>
  <si>
    <t>31 Despeses financeres dels préstecs en euros</t>
  </si>
  <si>
    <t>41 De l'Administració de la Generalitat</t>
  </si>
  <si>
    <t>32 Despeses financeres del deute públic en divises</t>
  </si>
  <si>
    <t>33 Despeses financeres dels préstecs en divises</t>
  </si>
  <si>
    <t>34 Altres despeses financeres</t>
  </si>
  <si>
    <t>3  DESPESES FINANCERES</t>
  </si>
  <si>
    <t>45 De comunitats autònomes</t>
  </si>
  <si>
    <t>40 Al sector públic estatal</t>
  </si>
  <si>
    <t>46 D'ens i corporacions locals</t>
  </si>
  <si>
    <t>41 A l'Administració de la Generalitat</t>
  </si>
  <si>
    <t>47 D'empreses privades</t>
  </si>
  <si>
    <t>49 De l'exterior</t>
  </si>
  <si>
    <t>4  TRANSFERÈNCIES CORRENTS</t>
  </si>
  <si>
    <t>45 A comunitats autònomes</t>
  </si>
  <si>
    <t>46 A ens i corporacions locals</t>
  </si>
  <si>
    <t>52 Interessos de dipòsit</t>
  </si>
  <si>
    <t>47 A empreses privades</t>
  </si>
  <si>
    <t>53 Altres ingressos financers</t>
  </si>
  <si>
    <t>54 Ingressos patrimonials no financers</t>
  </si>
  <si>
    <t>49 A l'exterior</t>
  </si>
  <si>
    <t>5  INGRESSOS PATRIMONIALS</t>
  </si>
  <si>
    <t>OPERACIONS CORRENTS</t>
  </si>
  <si>
    <t>50 Fons de Contingència</t>
  </si>
  <si>
    <t>60 Alienació de terrenys i béns naturals</t>
  </si>
  <si>
    <t>5  FONS DE CONTINGÈNCIA</t>
  </si>
  <si>
    <t>61 Alienació d'edificis i altres construccions</t>
  </si>
  <si>
    <t>60 Inversions en terrenys i béns naturals</t>
  </si>
  <si>
    <t>63 Alienació de material de transport</t>
  </si>
  <si>
    <t>61 Inversions en edificis i altres construccions</t>
  </si>
  <si>
    <t>64 Alienació de mobiliari i estris</t>
  </si>
  <si>
    <t>62 Inversions maquinària, instal.lacions i utillatge</t>
  </si>
  <si>
    <t>63 Inversions en material de transport</t>
  </si>
  <si>
    <t>64 Inversions en mobiliari i estris</t>
  </si>
  <si>
    <t>67 Alienació d'altre immobilitzat material</t>
  </si>
  <si>
    <t>66 Inversions en béns destinats a l'ús general</t>
  </si>
  <si>
    <t>67 Inversions en altre immobilitzat material</t>
  </si>
  <si>
    <t>6  ALIENACIÓ D'INVERSIONS REALS</t>
  </si>
  <si>
    <t>70 Del sector públic estatal</t>
  </si>
  <si>
    <t>6  INVERSIONS REALS</t>
  </si>
  <si>
    <t>71 De l'Administració de la Generalitat</t>
  </si>
  <si>
    <t>70 Al sector públic estatal</t>
  </si>
  <si>
    <t>71 A l'Administració de la Generalitat</t>
  </si>
  <si>
    <t>75 De comunitats autònomes</t>
  </si>
  <si>
    <t>76 D'ens i corporacions locals</t>
  </si>
  <si>
    <t>75 A comunitats autònomes</t>
  </si>
  <si>
    <t>77 D'empreses privades</t>
  </si>
  <si>
    <t>76 A ens i corporacions locals</t>
  </si>
  <si>
    <t>77 A empreses privades</t>
  </si>
  <si>
    <t>79 De l'exterior</t>
  </si>
  <si>
    <t>7  TRANSFERÈNCIES DE CAPITAL</t>
  </si>
  <si>
    <t>79 A l'exterior</t>
  </si>
  <si>
    <t>OPERACIONS DE CAPITAL</t>
  </si>
  <si>
    <t>OPERACIONS NO FINANCERES</t>
  </si>
  <si>
    <t>80 Reintegrament de deute</t>
  </si>
  <si>
    <t>81 Reintegrament de préstecs i bestretes</t>
  </si>
  <si>
    <t>80 Adquisició de deute en euros</t>
  </si>
  <si>
    <t>82 Devolució de dipòsits i fiances</t>
  </si>
  <si>
    <t>81 Adquisició de deute en divises</t>
  </si>
  <si>
    <t>85 Alienació de valors mobiliaris</t>
  </si>
  <si>
    <t>84 Constitució de dipòsits i fiances</t>
  </si>
  <si>
    <t>86 Realització d'altres inversions financeres</t>
  </si>
  <si>
    <t>85 Adquisició de participacions en societats amb caràcter temporal</t>
  </si>
  <si>
    <t>87 Romanents de tresoreria d'exercicis anteriors</t>
  </si>
  <si>
    <t>89 Altres variacions d'actius financers</t>
  </si>
  <si>
    <t>8  VARIACIÓ D'ACTIUS FINANCERS</t>
  </si>
  <si>
    <t>90 Amortització deute públic en euros</t>
  </si>
  <si>
    <t>90 Deute públic en euros</t>
  </si>
  <si>
    <t>92 Amortització deute públic en divises</t>
  </si>
  <si>
    <t>93 Fiances i dipòsits rebuts</t>
  </si>
  <si>
    <t>94 Devolució de fiances i dipòsits</t>
  </si>
  <si>
    <t>95 Altres variacions de passius financers</t>
  </si>
  <si>
    <t>9  VARIACIÓ DE PASSIUS FINANCERS</t>
  </si>
  <si>
    <t>OPERACIONS FINANCERES</t>
  </si>
  <si>
    <t>TOTAL</t>
  </si>
  <si>
    <t>Tot i que les entitats (o el Departament en el seu cas) han d'introduir les dades dels estats comptables a l'aplicatiu en el sistema GECAT, es recomana entrar-les prèviament en aquesta plantilla Excel ja què permet saber si les dades comptables introduïdes són coherents entre si i amb les del pressupost de l'entitat. A més, permet conèixer en què es basen les comprovacions de coherència, facilita la identificació de les causes que expliquen les incoherències detectades, si és el cas, i permet rectificar en el mateix fitxer Excel abans d'introduir les dades comptables en el sistema.</t>
  </si>
  <si>
    <t>II. Altra informació per al Balanç</t>
  </si>
  <si>
    <t>Inf. compl. (I)</t>
  </si>
  <si>
    <t>Inf. compl. (II)</t>
  </si>
  <si>
    <t>Inf compl. (II)</t>
  </si>
  <si>
    <t>Immobilitzacions activades corresponents a nous contractes d'arrendaments financers</t>
  </si>
  <si>
    <t>2-3-4+5-6+7+8=</t>
  </si>
  <si>
    <t>Immobilitzacions activades corresponents a nous contractes</t>
  </si>
  <si>
    <t>V1</t>
  </si>
  <si>
    <t>V6</t>
  </si>
  <si>
    <t>V7</t>
  </si>
  <si>
    <t>9. Imputació de subvencions d'immobilitzat no financer i altres</t>
  </si>
  <si>
    <t>III. Deutors comercials i altres comptes a cobrar</t>
  </si>
  <si>
    <t>I. Informació de Balanç (desglossament)</t>
  </si>
  <si>
    <t>Altres altes d'immobilitzat:</t>
  </si>
  <si>
    <t>VERIFICACIÓ DE L'ENDEUTAMENT I LES FIANCES A LLARG TERMINI</t>
  </si>
  <si>
    <t>PLANTILLA DE TREBALL 4: ENTITATS</t>
  </si>
  <si>
    <r>
      <t xml:space="preserve">Aquesta plantilla de treball, </t>
    </r>
    <r>
      <rPr>
        <b/>
        <sz val="10"/>
        <rFont val="Arial"/>
        <family val="2"/>
      </rPr>
      <t>NO s'ha de trametre</t>
    </r>
    <r>
      <rPr>
        <sz val="10"/>
        <rFont val="Arial"/>
        <family val="2"/>
      </rPr>
      <t xml:space="preserve"> al Departament d'Economia i Coneixement perquè la DG de Pressupostos obtindrà la informació mitjançant el sistema GECAT.</t>
    </r>
  </si>
  <si>
    <t>Imputació subvencions de capital de l'exercici a diferències temporànies (impost stats.)</t>
  </si>
  <si>
    <t>PRESSUPOSTOS DE LA GENERALITAT DE CATALUNYA PER AL 2012</t>
  </si>
  <si>
    <t>PLANTILLA DE TREBALL DEL BALANÇ I EL COMPTE DE PÈRDUES I GUANYS 2012</t>
  </si>
  <si>
    <t>a) S'han d'omplir totes les dades corresponents als dos exercicis: 2011 estimat i 2012 previst.</t>
  </si>
  <si>
    <r>
      <t xml:space="preserve">i) L'emplenament de la pestanya del pressupost </t>
    </r>
    <r>
      <rPr>
        <b/>
        <sz val="10"/>
        <rFont val="Arial"/>
        <family val="2"/>
      </rPr>
      <t>NO eximeix</t>
    </r>
    <r>
      <rPr>
        <sz val="10"/>
        <rFont val="Arial"/>
        <family val="2"/>
      </rPr>
      <t xml:space="preserve"> de l'obligació d'elaborar el pressupost al nivell de detall establert a l'ordre d'elaboració dels pressupostos de la Generalitat per al l'any 2012 i d'introduir-lo oportunament en el sistema GECAT.</t>
    </r>
  </si>
  <si>
    <t>Instruccions per a l'elaboració del balanç i compte de pèrdues i guanys dels pressupostos de la Generalitat per a l'any 2012</t>
  </si>
  <si>
    <t>Per una explicació més detallada sobre el funcionament la plantilla i de les verificacions es recomana consultar, a l'apartat "Balanços i compte de pèrdues i guanys" del web d'elaboració dels Pressupostos 2012, el document:</t>
  </si>
  <si>
    <t>4. Altres deutes a curt termini</t>
  </si>
  <si>
    <t>Subv. NO reintegrables (PN)</t>
  </si>
  <si>
    <t>4. Altres deutes a llarg termini</t>
  </si>
  <si>
    <t>3. Subvencions, donacions i llegats reintegrables</t>
  </si>
  <si>
    <t>V5</t>
  </si>
  <si>
    <t>1+2=</t>
  </si>
  <si>
    <t>4.  Transferències de capital (cap. 7)</t>
  </si>
  <si>
    <t>7.  A.9. Imputació de subvencions d'immobilitzat no financer i altres</t>
  </si>
  <si>
    <t>Subv. reintegrables (Passiu llarg i curt)</t>
  </si>
  <si>
    <t>I i (IV). Capital o fons patrimonial</t>
  </si>
  <si>
    <t xml:space="preserve"> IX i II. Altres instruments de patrimoni i altres fons propis</t>
  </si>
  <si>
    <t>Patrimoni Net i Passiu llarg i curt termini</t>
  </si>
  <si>
    <r>
      <rPr>
        <b/>
        <sz val="9"/>
        <rFont val="Arial"/>
        <family val="2"/>
      </rPr>
      <t xml:space="preserve">Subv. NO reintegrables </t>
    </r>
    <r>
      <rPr>
        <b/>
        <i/>
        <sz val="9"/>
        <rFont val="Arial"/>
        <family val="2"/>
      </rPr>
      <t xml:space="preserve">
</t>
    </r>
    <r>
      <rPr>
        <i/>
        <sz val="9"/>
        <rFont val="Arial"/>
        <family val="2"/>
      </rPr>
      <t>Epígraf A-3) PN</t>
    </r>
  </si>
  <si>
    <r>
      <rPr>
        <b/>
        <sz val="9"/>
        <rFont val="Arial"/>
        <family val="2"/>
      </rPr>
      <t xml:space="preserve">Subv. reintegrables </t>
    </r>
    <r>
      <rPr>
        <b/>
        <i/>
        <sz val="9"/>
        <rFont val="Arial"/>
        <family val="2"/>
      </rPr>
      <t xml:space="preserve">
</t>
    </r>
    <r>
      <rPr>
        <i/>
        <sz val="9"/>
        <rFont val="Arial"/>
        <family val="2"/>
      </rPr>
      <t xml:space="preserve"> B.II i III. 3 + C.III i IV.3 </t>
    </r>
  </si>
  <si>
    <t>Total Subvencions, donacions i llegats rebuts</t>
  </si>
  <si>
    <t>Aportacions per encàrrecs d'inversió (D/611, D/641 i D/661)</t>
  </si>
  <si>
    <t>1.  Deutes a llarg termini</t>
  </si>
  <si>
    <t>Saldos d'endeutament a ll/t classificats a c/t</t>
  </si>
  <si>
    <t>A.I i (IV).  Capital o fons patrimonial</t>
  </si>
  <si>
    <t>A.IX i II. Altres instruments de patrimoni i fons propis</t>
  </si>
  <si>
    <t>6.  Variacions en altres instruments del patrimoni net i fons propis</t>
  </si>
  <si>
    <t xml:space="preserve">2.  Saldos de subvencions de capital en el Patrimoni Net i el Passiu </t>
  </si>
  <si>
    <t>Altres:</t>
  </si>
  <si>
    <t>20 Sobre transmissions patrimonials i actes jurídics documentats</t>
  </si>
  <si>
    <t>48 De famílies, institucions sense fi de lucre i altres ens corporatius</t>
  </si>
  <si>
    <t>65 Alienació d'equips per a procés de dades i telecomunicacions</t>
  </si>
  <si>
    <t>78 De famílies, institucions sense fi de lucre i altres ens corporatius</t>
  </si>
  <si>
    <t>92 Deute públic, préstecs i altres crèdits en divises</t>
  </si>
  <si>
    <t>48 A famílies, institucions sense fi de lucre i altres ens corporatius</t>
  </si>
  <si>
    <t>65 Inversions equips de procés de dades i telecomunicacions</t>
  </si>
  <si>
    <t>78 A famílies, institucions sense fi de lucre i altres ens corporatius</t>
  </si>
  <si>
    <t>91 Amortització préstecs i altres crèdits en euros</t>
  </si>
  <si>
    <t>93 Amortització préstecs i altres crèdits en divises</t>
  </si>
  <si>
    <t>Recomanacions i criteris generals d'introducció de les dades:</t>
  </si>
  <si>
    <t>43 D'entitats autònomes de la Generalitat i del Servei Català de la Salut</t>
  </si>
  <si>
    <t>73 D'entitats autònomes de la Generalitat i del Servei Català de la Salut</t>
  </si>
  <si>
    <t>2.  Ingressos per transferències corrents de la Generalitat (art. 41, 43 i 44)</t>
  </si>
  <si>
    <t>e) Les partides de Balanç s'introduiran amb signe positiu, excepte: d'una banda "reserves", "resultat de l'exercici", "resultats d'exercicis anteriors" i "ajustos per canvi de valor" que no tindran limitació de signe; i d'altra "dividends a compte" i "resultats negatius d'exercicis anteriors", que s'introduiran amb signe negatiu. Les partides del compte de Pèrdues i Guanys no estan subjectes a limitació de signe; en general els ingressos hauran de figurar amb signe positiu i les despeses amb negatiu, inclosos els impostos.</t>
  </si>
  <si>
    <t>43 A entitats autònomes de la Generalitat i al Servei Català de la Salut</t>
  </si>
  <si>
    <t>73 A entitats autònomes de la Generalitat i al Servei Català de la Salut</t>
  </si>
  <si>
    <t>V8</t>
  </si>
  <si>
    <t>VERIFICACIÓ DE DESPESES DE PERSONAL</t>
  </si>
  <si>
    <t>PiG-D</t>
  </si>
  <si>
    <t>1. A.6 Despeses de personal</t>
  </si>
  <si>
    <t>2. Remuneracions de personal (art.10, 11, 12, 13, 15, 16 i 17)</t>
  </si>
  <si>
    <t>4. Fons d'Acció Social (D/233.0001)</t>
  </si>
  <si>
    <t>2+3+4=</t>
  </si>
  <si>
    <t xml:space="preserve">5. Total despeses pressupostàries de personal </t>
  </si>
  <si>
    <t>V9</t>
  </si>
  <si>
    <t>VERIFICACIÓ INGRESSOS DE L'ACTIVITAT I D'ALTRES ACCESSORIS</t>
  </si>
  <si>
    <t>1. A.1.a)Vendes</t>
  </si>
  <si>
    <t>2. Venda de béns (art. 30)</t>
  </si>
  <si>
    <t>3. A.1.b)Prestacions de serveis</t>
  </si>
  <si>
    <t>4. Prestació de serveis (art.31)</t>
  </si>
  <si>
    <t>5. Taxes (art. 32)</t>
  </si>
  <si>
    <t>6. Altres tributs (art. 34)</t>
  </si>
  <si>
    <t>7. Aprofitaments agraris, concessions adm. i altres ingressos patrimonials (concepte 541, 543 i 544)</t>
  </si>
  <si>
    <t>8. A.5.a) Ingressos accessoris i altres de gestió corrent</t>
  </si>
  <si>
    <t>9. Lloguers (I/540.0001 i I/540.0009)</t>
  </si>
  <si>
    <t>2+4+5+6+7+9+10=</t>
  </si>
  <si>
    <t xml:space="preserve">11. Total ingressos </t>
  </si>
  <si>
    <t>1+3+8-11=</t>
  </si>
  <si>
    <t>Desglossament despeses de personal de capítol 2:</t>
  </si>
  <si>
    <t>Fons d'Acció Social (D/233.0001)</t>
  </si>
  <si>
    <t>Desglossament ingressos patrimonials no financers (art.54):</t>
  </si>
  <si>
    <t>Lloguers de béns immobles (I/540.0001)</t>
  </si>
  <si>
    <t>Altres lloguers (I/540.0009)</t>
  </si>
  <si>
    <t>Aprofitaments agraris, productes de concessions i aprofitaments especials (I/541)</t>
  </si>
  <si>
    <t>Concessions administratives (I/543)</t>
  </si>
  <si>
    <t>Altres ingressos patrimonials (I/544)</t>
  </si>
  <si>
    <t>Desglossament d'altres ingressos (art.39):</t>
  </si>
  <si>
    <t>Multes i sancions (I/390.0003)</t>
  </si>
  <si>
    <t>Altres recàrrecs (I/390.0009)</t>
  </si>
  <si>
    <t>Mostres i exposicions (I/399.0008)</t>
  </si>
  <si>
    <t xml:space="preserve">Resta ingressos </t>
  </si>
  <si>
    <t>Total quotes a pagar en l'exercici pel deute de compres d'immobilitzat a termini</t>
  </si>
  <si>
    <t>Part de la quota corresponent a l'amortització del deute</t>
  </si>
  <si>
    <t>Part de la quota corresponent als interessos del deute</t>
  </si>
  <si>
    <t>Inversions reals en pressupost que s'activen com existències</t>
  </si>
  <si>
    <t>Activació de despeses financeres</t>
  </si>
  <si>
    <t>Quotes per fer front a compres d'immobilitzat a termini</t>
  </si>
  <si>
    <t>Immobilitzat rebut en cessió que es retorna al cedent</t>
  </si>
  <si>
    <t>Altres (introduïu descripció a l'apartat "Justificació")</t>
  </si>
  <si>
    <t>Dotació de transf. en pressupost comptabilitzades en exercicis anteriors</t>
  </si>
  <si>
    <t>Comptabilització de transf. que es dotaran en pressupostos futurs</t>
  </si>
  <si>
    <t>Inversions financeres pendents de desemborsament a llarg (no són endeutament pressupostari)</t>
  </si>
  <si>
    <t>Deutes per compra d'immobilitzat a termini</t>
  </si>
  <si>
    <t>Import comptabilitzat al compte 7950 "Excés de provisió per retribucions al personal"</t>
  </si>
  <si>
    <t>Despeses de formació comptabilitzades com a despeses de personal al CPiG</t>
  </si>
  <si>
    <t>Desp. personal que per les especificitats del contracte associat es consideren despeses de capítol 4</t>
  </si>
  <si>
    <t>Import comptabilitzat al compte 644 "Retribucions a llarg mitjançant sistemes de prest.definida"</t>
  </si>
  <si>
    <t xml:space="preserve">V9 </t>
  </si>
  <si>
    <t>"Reintegraments" (ingressos pressupostaris art.38) comptabilitzats com a ingressos accessoris</t>
  </si>
  <si>
    <t>Alienacions d’immobilitzat (I/6) que es comptabilitzen com a ingressos per vendes per l'activitat específica de l'entitat</t>
  </si>
  <si>
    <t>Interessos de bestretes, préstecs, etc. (I/51 pressupost) comptabilitzats com a ingr. accessoris o de l’activitat per l'especifitat d'aquesta</t>
  </si>
  <si>
    <t>Possibles diferències justificables (seleccioneu opcions del desplegable)</t>
  </si>
  <si>
    <t>Import en €</t>
  </si>
  <si>
    <t>Diferència pendent de justificació</t>
  </si>
  <si>
    <t>V. Compra d'immobilitzat a termini</t>
  </si>
  <si>
    <t>6.  Quotes anuals a pagar d'arrendaments financers / Pensions de censos emfitèutics</t>
  </si>
  <si>
    <t>5.  Total quotes anuals a pagar d'arrendaments financers i Pensions de censos emfitèutics (part corresponent amortització deute pendent)</t>
  </si>
  <si>
    <t>1-5=</t>
  </si>
  <si>
    <t>Altres ingressos diversos (I/399.0009)</t>
  </si>
  <si>
    <t>Noves donacions i cessions d'immobilitzat rebudes</t>
  </si>
  <si>
    <t>- Pautes i altres indicacions per emplenar la informació relativa a la despesa finançada amb romanents de tresoreria</t>
  </si>
  <si>
    <t>Pensions de censos emfitèutics (D/600.0002, D/610.0003)</t>
  </si>
  <si>
    <t>Inversions per contractes d'arrendament financer (D/603, D/613, D/623, D/633, D/643, D/653, D/673, D/683)</t>
  </si>
  <si>
    <t>Arrendaments de naturalesa financera amb independència instrument jurídic emprat</t>
  </si>
  <si>
    <t>IV. Informació censos emfitèutics</t>
  </si>
  <si>
    <t>VII. Deutors comercials no corrents</t>
  </si>
  <si>
    <t>2. Actius financers i altres</t>
  </si>
  <si>
    <t>III. Reserves</t>
  </si>
  <si>
    <t>II, III i VII. Deutes a llarg termini</t>
  </si>
  <si>
    <t>VI. Creditors comercials no corrents</t>
  </si>
  <si>
    <t xml:space="preserve"> I. Passius vinculats amb actius no corrents mantinguts per a la venda</t>
  </si>
  <si>
    <t>II. Provisions a curt termini</t>
  </si>
  <si>
    <t>III, IV i VII. Deutes a curt termini</t>
  </si>
  <si>
    <t>12. Diferència negativa de combinacions de negoci</t>
  </si>
  <si>
    <t>13. Altres resultats</t>
  </si>
  <si>
    <t>19. Altres ingressos i despeses de caràcter financer</t>
  </si>
  <si>
    <t>A-3) RESULTAT ABANS D'IMPOSTOS (A-1+A-2)</t>
  </si>
  <si>
    <t>8.  A.5.d) Altres subvencions, donacions i llegats</t>
  </si>
  <si>
    <t>A-1) RESULTAT D'EXPLOTACIÓ (1+2+3+4+5+6+7+8+9+10+11+12+13)</t>
  </si>
  <si>
    <t>14. Ingressos financers</t>
  </si>
  <si>
    <t>15. Despeses financeres</t>
  </si>
  <si>
    <t>16. Variació de valor raonable en instruments financers</t>
  </si>
  <si>
    <t>17. Diferències de canvi</t>
  </si>
  <si>
    <t>18. Deteriorament i resultat per alienacions d'instruments financers</t>
  </si>
  <si>
    <t>A-2) RESULTAT FINANCER (14+15+16+17+18+19)</t>
  </si>
  <si>
    <t>20. Impost sobre beneficis</t>
  </si>
  <si>
    <t>A-4) RESULTAT DE L'EXERCICI PROCEDENT D'OPERACIONS CONTINUADES (A-3+20)</t>
  </si>
  <si>
    <t>21. Resultat de l'exercici procedent d'operacions interrompudes net d'impostos</t>
  </si>
  <si>
    <t>A-5) RESULTAT DE L'EXERCICI (A-4+21)</t>
  </si>
  <si>
    <t>9.  A.14.c) Imputació de subvencions, donacions i llegats de caràcter financer</t>
  </si>
  <si>
    <t>10. Imputació subvencions de capital de l'exercici a diferències temporànies (impost societats)</t>
  </si>
  <si>
    <t>11. Noves donacions d'immobilitzat rebudes</t>
  </si>
  <si>
    <t>12.  Total variacions de l'exercici</t>
  </si>
  <si>
    <t>3+12=</t>
  </si>
  <si>
    <t>B.II, III i VII.1 Deutes amb entitats de crèdit</t>
  </si>
  <si>
    <t>B.II , III i VII.2 Creditors per arrendament financer</t>
  </si>
  <si>
    <t>B.II, III i VII.4 Altres deutes a llarg termini</t>
  </si>
  <si>
    <t>Despeses de personal provisionades en exerc.ant. i que s'apliquen en el pressupost de l'exercici corrent</t>
  </si>
  <si>
    <t>Inf. compl. (II) (IV)</t>
  </si>
  <si>
    <t>Inf compl. (II) (IV)</t>
  </si>
  <si>
    <t>23 Impostos mediambientals</t>
  </si>
  <si>
    <t>28 Altres impostos indirectes</t>
  </si>
  <si>
    <t>51 Interessos de bestretes, préstecs i pòlisses de crèdit</t>
  </si>
  <si>
    <t>62 Alienació de maquinària, instal.lacions i utillatge</t>
  </si>
  <si>
    <t>Activació de la inversió que realitza el concessionari (inversió extrapressupostària)</t>
  </si>
  <si>
    <t>Reducció del saldo de subvencions reintegrables per revocació de subvencions.</t>
  </si>
  <si>
    <t>Transf. corrent comptabilitzada com a ingressos financers al destinar-se a finançar càrrega financera</t>
  </si>
  <si>
    <t>Variacions d'Altres deutes sense reflex pressupostari en el capítol 9</t>
  </si>
  <si>
    <t>Tot i que les entitats (o el Departament en el seu cas) han d'introduir les dades dels estats comptables a l'aplicatiu en el sistema GECAT, es recomana entrar-les prèviament en aquesta plantilla Excel ja què permet saber si les dades comptables introduïdes són coherents entre si i amb les del pressupost de l'entitat. A més, permet conèixer en què es basen les comprovacions de conciliació pressupost-estats financers, facilita la identificació de les causes que expliquen les incoherències detectades, si és el cas, i permet rectificar en el mateix fitxer Excel abans d'introduir les dades comptables en el sistema.</t>
  </si>
  <si>
    <t>Aquest document té cinc pestanyes addicionals a aquesta d'instruccions: balanç, compte de pèrdues i guanys, informació complementària dels estats comptables, pressupost a nivell d'article i, finalment, verificacions per conciliar pressupost i estats comptables.</t>
  </si>
  <si>
    <t>g) Les comprovacions de conciliació s'efectuen a la pestanya Validacions.</t>
  </si>
  <si>
    <t>44 D'altres entitats del sector públic o adscrites, d'universitats públiques i d'altres entitats participades</t>
  </si>
  <si>
    <t>44 A altres entitats del sector públic o adscrites, a universitats públiques i a altres entitats participades</t>
  </si>
  <si>
    <t>84 Altres aportacions de capital</t>
  </si>
  <si>
    <t>66 Reversió de béns destinats a l'ús general</t>
  </si>
  <si>
    <t>68 Alienació d'immobilitzat intangible i reintegraments</t>
  </si>
  <si>
    <t>68 Inversions en immobilitzat intangible</t>
  </si>
  <si>
    <t>69 Ingressos per actuacions realitzades per compte de la Generalitat, de les seves entitats i d'altres administracions</t>
  </si>
  <si>
    <t>74 A altres entitats del sector públic o adscrites, a universitats públiques i a altres entitats participades</t>
  </si>
  <si>
    <t>74 D'altres entitats del sector públic o adscrites, d'universitats públiques i d'altres entitats participades</t>
  </si>
  <si>
    <t>82 Concessió de préstecs i bestretes al sector públic o entitats adscrites de la Generalitat</t>
  </si>
  <si>
    <t>83 Concessió de préstecs i bestretes fora del sector públic de la Generalitat</t>
  </si>
  <si>
    <t>91 Préstecs i altres crèdits en euros</t>
  </si>
  <si>
    <t>Ajuts al menjar (D/232.0001)</t>
  </si>
  <si>
    <t>Comprovacions de conciliació d'immobilitzat</t>
  </si>
  <si>
    <t>VERIFICACIÓ MOVIMENT FONS PROPIS I SUBVENCIONS DE CAPITAL</t>
  </si>
  <si>
    <t>3.  Total Fons propis i saldos de subv. de capital en el Patrimoni Net i el Passiu</t>
  </si>
  <si>
    <t>Comprovacions de conciliació dels fons propis i subvencions capital</t>
  </si>
  <si>
    <t>Comprovacions de conciliació de transferències corrents (V6A)</t>
  </si>
  <si>
    <t>Comprovacions de conciliació de transferències corrents (V6B)</t>
  </si>
  <si>
    <t>Comprovacions de conciliació de l'endeutament a llarg termini</t>
  </si>
  <si>
    <t>3. Ajuts al menjar (D/232.0001)</t>
  </si>
  <si>
    <t>Comprovacions de conciliació de les despeses de personal</t>
  </si>
  <si>
    <t>Comprovacions de conciliació d'ingressos de l'activitat i d'altres accessoris</t>
  </si>
  <si>
    <t>Quotes d'Urbanització (I/399.0006)</t>
  </si>
  <si>
    <t>10. Altres ingressos (I/390.0003, I/390.0009, I/399.0006, I/399.0008 i I/399.0009)</t>
  </si>
  <si>
    <t>Immobilitzat reclassificat com a financer per contracte op. arrendament financer (entitat arrendadora)</t>
  </si>
  <si>
    <t>Quotes d'altres op. financ. per a  l'adquisició d'immob. dotades en pressupost de desp. no financeres</t>
  </si>
  <si>
    <t>Préstec interès inferior al legal,  la dif. VR i import rebut comptab.com una subvenció i la despesa fin. i l'amort. directament a fons propis</t>
  </si>
  <si>
    <t>Reducció del saldo de subvencions reintegrables per revocació de subvencions</t>
  </si>
  <si>
    <t>Les variacions de la valoració d’instruments financers en el seu valor raonable</t>
  </si>
  <si>
    <t>Imputació d’ingressos periodificats en el CPiG que pressupostàriament van ser liquidats en exercicis anteriors</t>
  </si>
  <si>
    <t>83 Aportacions de capital de la Generalitat, d'entitats del sector públic i d'altres participades</t>
  </si>
  <si>
    <t>87 Aportacions de capital a entitats del sector públic i a altres entitats participades</t>
  </si>
  <si>
    <t>Amortització d'endeutament amb romanents de tresoreria d'exercicis anteriors</t>
  </si>
  <si>
    <t>Inversions finançades amb romanents de tresoreria d'exercicis anteriors</t>
  </si>
  <si>
    <t>Inversió Cons.Urb. en terrenys de 3rs s'imputa en el CPiG en correlació amb l’ingrés per quotes urb. A finals exrcici es desactiva (baixa immob) sense reflex pressupostari.</t>
  </si>
  <si>
    <t>Despeses de personal finançades amb romanents de tresoreria d'exercicis anteriors</t>
  </si>
  <si>
    <t>Ingressos per actuacions realitzades per compte d'altres (I/69) que es comptabilitzen com a ingressos per prestació de serveis</t>
  </si>
  <si>
    <t>i) S'aconsella no entrar les dades a GECAT fins que no s'hagin fet les comprovacions de conciliació en la plantilla i es tinguin identificades les possibles causes que expliquen, si és el cas, les diferències en aquestes comprovacions.</t>
  </si>
  <si>
    <t>PLANTILLA DE TREBALL 3: fundacions no majoritàries adscrites o classificades AP-SEC GC</t>
  </si>
  <si>
    <t>Altes/baixes d'immobilitzat per adscripció/reversió adscripció (perspectiva beneficiària)</t>
  </si>
  <si>
    <t>Reclassificació d'immobilitzat per adscripció/reversió de béns (perspectiva adscrivent)</t>
  </si>
  <si>
    <t>5.  A.5. Resultat de l'exercici 2025 (benefici o pèrdua)</t>
  </si>
  <si>
    <t xml:space="preserve"> </t>
  </si>
  <si>
    <t>I. Immobilitzat intangible</t>
  </si>
  <si>
    <t>II. Immobilitzat material</t>
  </si>
  <si>
    <t>III. Inversions immobiliàries</t>
  </si>
  <si>
    <t>IV. Inversions a empreses del grup i associades a llarg termini</t>
  </si>
  <si>
    <t>V. Inversions financeres a llarg termini</t>
  </si>
  <si>
    <t>VI. Actius per impost diferit</t>
  </si>
  <si>
    <t>3. Altres subvencions, donacions i llegats</t>
  </si>
  <si>
    <t xml:space="preserve">1.2 Subv. capital per atorgar a tercers  </t>
  </si>
  <si>
    <t xml:space="preserve">1.3 Subv. corrents pendents d'imputar a l'exercici </t>
  </si>
  <si>
    <t xml:space="preserve">2.1 Subv. capital per finançar inversions o retorn endeutament </t>
  </si>
  <si>
    <t xml:space="preserve">Desglossament partides que no es poden dotar a Pressupost Inicial: </t>
  </si>
  <si>
    <t>Aportacions extr.de la GC i de la resta del SP per compensar pèrdues acumulades d'ex. ant. (I/835)</t>
  </si>
  <si>
    <t>Romanents de tresoreria (I/870)</t>
  </si>
  <si>
    <t>Préstecs, bestretes i altres crèdits a curt termini (I/911)</t>
  </si>
  <si>
    <t>Préstecs i altres crèdits en euros d'entitats de crèdit a curt termini (I/913)</t>
  </si>
  <si>
    <t>Altres variacions de passius financers a curt termini (I/951)</t>
  </si>
  <si>
    <t>PRESSUPOSTOS DE LA GENERALITAT DE CATALUNYA PER AL 2026</t>
  </si>
  <si>
    <t>PLANTILLA DE TREBALL DEL BALANÇ I EL COMPTE DE PÈRDUES I GUANYS 2026</t>
  </si>
  <si>
    <t xml:space="preserve">Aquesta plantilla està reservada per a les fundacions no majoritàries que han estat adscrites a l'Administració de la Generalitat i per aquelles fundacions que, tot i no estar participades de manera total o majoritària per la Generalitat, han estat classificades dins del sector administració pública de la Generalitat, d'acord amb la metodologia del SEC (incloses en l'apartat 2.2 de l'Ordre per la qual es dicten les normes per elaborar els pressupostos de la Generalitat de Catalunya per a l'any 2026).
</t>
  </si>
  <si>
    <t>A continuació es presenten unes recomanacions bàsiques per a la introducció de les dades. Per una explicació més detallada sobre el funcionament de la plantilla i de les verificacions es recomana consultar, a l'apartat "Estats financers de societats i altres entitats" del web d'elaboració dels Pressupostos 2026, els documents següents:</t>
  </si>
  <si>
    <t>- Instruccions per a l'elaboració del balanç i compte de pèrdues i guanys dels pressupostos de la Generalitat per a l'any 2026</t>
  </si>
  <si>
    <t>- Preguntes freqüents sobre l'elaboració dels estats financers previsionals de les entitats del sector públic en els pressupostos de la Generalitat per al 2026</t>
  </si>
  <si>
    <t>h) L'emplenament de la pestanya del pressupost NO eximeix de l'obligació d'elaborar el pressupost al nivell de detall establert a l'ordre d'elaboració dels pressupostos de la Generalitat per a l'any 2026 i d'introduir-lo oportunament en el sistema GECAT.</t>
  </si>
  <si>
    <t>a) S'han d'omplir totes les dades corresponents als dos exercicis (també les del full INFORMACIÓ COMPLEMENTÀRIA): 2025 estimat i 2026 previst.</t>
  </si>
  <si>
    <t>1. Subvencions oficials de capital</t>
  </si>
  <si>
    <t>2. Donacions i llegats de capital</t>
  </si>
  <si>
    <t>Estimat a
31-12-2025</t>
  </si>
  <si>
    <t>Previst
31-12-2026</t>
  </si>
  <si>
    <t>Estimat
2025</t>
  </si>
  <si>
    <t>Previst
2026</t>
  </si>
  <si>
    <t>2.4 Donacions i llegats de capital</t>
  </si>
  <si>
    <t>2. Subvencions, donacions i llegats de fora del sector públic de la Generalitat</t>
  </si>
  <si>
    <t>Estimat 2025</t>
  </si>
  <si>
    <t>Previst 2026</t>
  </si>
  <si>
    <t>31/12/2025</t>
  </si>
  <si>
    <t>Variacions 2026</t>
  </si>
  <si>
    <t>31/12/2026</t>
  </si>
  <si>
    <t>Immobilitzat resultant de les variacions efectuades en el 2026</t>
  </si>
  <si>
    <t>1.1 Subvencions de capital del SP Generalitat per finançar inversions o retorn endeutament</t>
  </si>
  <si>
    <t>1.2 Subvencions de capital del SP Generalitat per atorgar a tercers</t>
  </si>
  <si>
    <t>2.1 Subvencions de capital de fora del SP Generalitat per finançar inversions o retorn endeutament</t>
  </si>
  <si>
    <t>2.2 Subvencions de capital de fora del SP Generalitat per atorgar a tercers</t>
  </si>
  <si>
    <t>Fons propis resultants de les variacions efectuades en el 2026</t>
  </si>
  <si>
    <t>1.  1.3 Subvencions corrents del s.p. de la Generalitat pendents d'imputar a l'exercici</t>
  </si>
  <si>
    <t>Endeutament resultant de les variacions efectuades en el 2026</t>
  </si>
  <si>
    <t>c) Subvencions, donacions i llegats d'explotació de fora del sector públic de la Generalitat</t>
  </si>
  <si>
    <t>d) Subvencions de capital rebudes per atorgar a tercers</t>
  </si>
  <si>
    <t>2.3 Subv., donacions i llegats corrents pendents d'imputar a l'exercici</t>
  </si>
  <si>
    <t>1.  2.3 Subv., donacions i llegats corrents de fora del s.p.de la Generalitat pendents d'imputar a l'exercici</t>
  </si>
  <si>
    <t>3.  A.5.c) Subvencions, donacions i llegats d'explotació de fora del sector públic de la Generalitat</t>
  </si>
  <si>
    <t>Inversions per compte aliè (D/610.0002, D/640.0002, D/660.0002, D/670.0003)</t>
  </si>
  <si>
    <t>3.  Inversions reals per compte aliena (D/610.0002, D/640.0002, D/660.0002 i D/670.0003)</t>
  </si>
  <si>
    <t>4+5+6-7-8-9-10+11=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</si>
</sst>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b/>
      <sz val="10"/>
      <name val="Arial"/>
      <family val="2"/>
    </font>
    <font>
      <sz val="10"/>
      <name val="Arial"/>
      <family val="2"/>
    </font>
    <font>
      <sz val="8"/>
      <name val="Arial"/>
      <family val="2"/>
    </font>
    <font>
      <u/>
      <sz val="10"/>
      <color indexed="12"/>
      <name val="Arial"/>
      <family val="2"/>
    </font>
    <font>
      <i/>
      <sz val="10"/>
      <name val="Arial"/>
      <family val="2"/>
    </font>
    <font>
      <b/>
      <sz val="11"/>
      <name val="Arial"/>
      <family val="2"/>
    </font>
    <font>
      <u/>
      <sz val="10"/>
      <name val="Arial"/>
      <family val="2"/>
    </font>
    <font>
      <strike/>
      <sz val="10"/>
      <name val="Arial"/>
      <family val="2"/>
    </font>
    <font>
      <b/>
      <i/>
      <sz val="10"/>
      <name val="Arial"/>
      <family val="2"/>
    </font>
    <font>
      <b/>
      <strike/>
      <sz val="10"/>
      <name val="Arial"/>
      <family val="2"/>
    </font>
    <font>
      <b/>
      <i/>
      <sz val="9"/>
      <name val="Arial"/>
      <family val="2"/>
    </font>
    <font>
      <b/>
      <sz val="9"/>
      <name val="Arial"/>
      <family val="2"/>
    </font>
    <font>
      <i/>
      <sz val="9"/>
      <name val="Arial"/>
      <family val="2"/>
    </font>
    <font>
      <sz val="10"/>
      <color theme="0"/>
      <name val="Arial"/>
      <family val="2"/>
    </font>
    <font>
      <sz val="11"/>
      <color theme="0"/>
      <name val="Times New Roman"/>
      <family val="1"/>
    </font>
    <font>
      <b/>
      <i/>
      <sz val="11"/>
      <color rgb="FF0070C0"/>
      <name val="Arial"/>
      <family val="2"/>
    </font>
    <font>
      <b/>
      <sz val="10"/>
      <color rgb="FFFF0000"/>
      <name val="Arial"/>
      <family val="2"/>
    </font>
    <font>
      <strike/>
      <sz val="10"/>
      <color rgb="FFFF0000"/>
      <name val="Arial"/>
      <family val="2"/>
    </font>
    <font>
      <sz val="10"/>
      <color rgb="FFFF0000"/>
      <name val="Arial"/>
      <family val="2"/>
    </font>
    <font>
      <b/>
      <strike/>
      <sz val="10"/>
      <color rgb="FFFF0000"/>
      <name val="Arial"/>
      <family val="2"/>
    </font>
    <font>
      <b/>
      <sz val="10"/>
      <color theme="1"/>
      <name val="Arial"/>
      <family val="2"/>
    </font>
    <font>
      <sz val="10"/>
      <color theme="1"/>
      <name val="Arial"/>
      <family val="2"/>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5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theme="4"/>
      </left>
      <right style="medium">
        <color theme="4"/>
      </right>
      <top style="medium">
        <color theme="4"/>
      </top>
      <bottom/>
      <diagonal/>
    </border>
    <border>
      <left style="medium">
        <color theme="4"/>
      </left>
      <right style="medium">
        <color theme="4"/>
      </right>
      <top/>
      <bottom/>
      <diagonal/>
    </border>
    <border>
      <left style="medium">
        <color theme="4"/>
      </left>
      <right style="medium">
        <color theme="4"/>
      </right>
      <top/>
      <bottom style="medium">
        <color theme="4"/>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4"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cellStyleXfs>
  <cellXfs count="482">
    <xf numFmtId="0" fontId="0" fillId="0" borderId="0" xfId="0"/>
    <xf numFmtId="0" fontId="1" fillId="0" borderId="1" xfId="0" applyFont="1" applyFill="1" applyBorder="1" applyAlignment="1" applyProtection="1">
      <alignment vertical="center" wrapText="1"/>
    </xf>
    <xf numFmtId="4" fontId="1" fillId="0" borderId="0" xfId="0" applyNumberFormat="1" applyFont="1" applyFill="1" applyBorder="1" applyAlignment="1" applyProtection="1">
      <alignment horizontal="center" vertical="top" wrapText="1"/>
    </xf>
    <xf numFmtId="0" fontId="1" fillId="2" borderId="2" xfId="0" applyNumberFormat="1" applyFont="1" applyFill="1" applyBorder="1" applyAlignment="1" applyProtection="1">
      <alignment horizontal="center" wrapText="1"/>
    </xf>
    <xf numFmtId="0" fontId="2" fillId="3" borderId="0" xfId="0" applyFont="1" applyFill="1" applyBorder="1" applyAlignment="1" applyProtection="1">
      <alignment horizontal="left" vertical="top" wrapText="1" indent="3"/>
    </xf>
    <xf numFmtId="0" fontId="2" fillId="3" borderId="3" xfId="0" applyFont="1" applyFill="1" applyBorder="1" applyAlignment="1" applyProtection="1">
      <alignment horizontal="left" vertical="top" wrapText="1" indent="3"/>
    </xf>
    <xf numFmtId="0" fontId="1" fillId="0" borderId="1" xfId="0" applyFont="1" applyBorder="1" applyAlignment="1" applyProtection="1">
      <alignment horizontal="center" wrapText="1"/>
    </xf>
    <xf numFmtId="0" fontId="1" fillId="0" borderId="2" xfId="0" applyFont="1" applyBorder="1" applyAlignment="1" applyProtection="1">
      <alignment horizontal="justify" vertical="top" wrapText="1"/>
    </xf>
    <xf numFmtId="0" fontId="2" fillId="0" borderId="4" xfId="0" applyFont="1" applyBorder="1" applyAlignment="1" applyProtection="1">
      <alignment horizontal="left" vertical="top" wrapText="1" indent="2"/>
    </xf>
    <xf numFmtId="0" fontId="2" fillId="0" borderId="4" xfId="0" applyFont="1" applyBorder="1" applyAlignment="1" applyProtection="1">
      <alignment horizontal="left" vertical="top" wrapText="1" indent="3"/>
    </xf>
    <xf numFmtId="0" fontId="1" fillId="0" borderId="1" xfId="0" applyFont="1" applyBorder="1" applyAlignment="1" applyProtection="1">
      <alignment horizontal="justify" vertical="top" wrapText="1"/>
    </xf>
    <xf numFmtId="0" fontId="2" fillId="0" borderId="0" xfId="0" applyFont="1" applyProtection="1"/>
    <xf numFmtId="0" fontId="5" fillId="0" borderId="4" xfId="0" applyFont="1" applyBorder="1" applyAlignment="1" applyProtection="1">
      <alignment horizontal="left" vertical="top" wrapText="1" indent="1"/>
    </xf>
    <xf numFmtId="0" fontId="2" fillId="0" borderId="4" xfId="0" applyFont="1" applyBorder="1" applyAlignment="1" applyProtection="1">
      <alignment horizontal="left" vertical="top" wrapText="1" indent="4"/>
    </xf>
    <xf numFmtId="4" fontId="2" fillId="0" borderId="6" xfId="0" applyNumberFormat="1" applyFont="1" applyFill="1" applyBorder="1" applyAlignment="1" applyProtection="1">
      <alignment horizontal="right" vertical="top" wrapText="1"/>
      <protection locked="0"/>
    </xf>
    <xf numFmtId="0" fontId="1" fillId="0" borderId="0" xfId="0" applyFont="1" applyBorder="1" applyAlignment="1" applyProtection="1">
      <alignment horizontal="justify" vertical="top" wrapText="1"/>
    </xf>
    <xf numFmtId="4" fontId="1" fillId="2" borderId="6" xfId="0" applyNumberFormat="1" applyFont="1" applyFill="1" applyBorder="1" applyAlignment="1" applyProtection="1">
      <alignment horizontal="center" vertical="top" wrapText="1"/>
    </xf>
    <xf numFmtId="0" fontId="2" fillId="0" borderId="0" xfId="0" applyFont="1" applyBorder="1" applyProtection="1"/>
    <xf numFmtId="4" fontId="2" fillId="0" borderId="6" xfId="0" applyNumberFormat="1" applyFont="1" applyFill="1" applyBorder="1" applyAlignment="1" applyProtection="1">
      <alignment horizontal="center" vertical="top" wrapText="1"/>
    </xf>
    <xf numFmtId="0" fontId="1" fillId="0" borderId="0" xfId="0" applyFont="1" applyBorder="1" applyAlignment="1" applyProtection="1">
      <alignment horizontal="left"/>
    </xf>
    <xf numFmtId="0" fontId="1" fillId="0" borderId="7" xfId="0" applyFont="1" applyBorder="1" applyAlignment="1" applyProtection="1">
      <alignment horizontal="left" vertical="top" wrapText="1"/>
    </xf>
    <xf numFmtId="0" fontId="2" fillId="0" borderId="6" xfId="0" applyFont="1" applyBorder="1" applyAlignment="1" applyProtection="1">
      <alignment horizontal="left" vertical="top" wrapText="1" indent="1"/>
    </xf>
    <xf numFmtId="0" fontId="2" fillId="0" borderId="6" xfId="0" applyFont="1" applyBorder="1" applyAlignment="1" applyProtection="1">
      <alignment horizontal="left" vertical="top" wrapText="1" indent="3"/>
    </xf>
    <xf numFmtId="0" fontId="2" fillId="0" borderId="6" xfId="0" applyFont="1" applyBorder="1" applyAlignment="1" applyProtection="1">
      <alignment horizontal="left" vertical="top" indent="1"/>
    </xf>
    <xf numFmtId="0" fontId="1" fillId="0" borderId="2"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 fillId="0" borderId="0" xfId="0" applyFont="1" applyBorder="1" applyProtection="1"/>
    <xf numFmtId="4" fontId="2" fillId="0" borderId="6" xfId="0" applyNumberFormat="1" applyFont="1" applyFill="1" applyBorder="1" applyAlignment="1" applyProtection="1">
      <alignment horizontal="right" vertical="top" wrapText="1"/>
    </xf>
    <xf numFmtId="4" fontId="1" fillId="0" borderId="6" xfId="0" applyNumberFormat="1" applyFont="1" applyFill="1" applyBorder="1" applyAlignment="1" applyProtection="1">
      <alignment horizontal="center" vertical="top" wrapText="1"/>
    </xf>
    <xf numFmtId="4" fontId="2" fillId="0" borderId="4" xfId="0" applyNumberFormat="1" applyFont="1" applyFill="1" applyBorder="1" applyAlignment="1" applyProtection="1">
      <alignment horizontal="right" vertical="top" wrapText="1"/>
      <protection locked="0"/>
    </xf>
    <xf numFmtId="0" fontId="2" fillId="0" borderId="0" xfId="0" applyFont="1" applyFill="1" applyProtection="1"/>
    <xf numFmtId="0" fontId="1" fillId="0" borderId="0" xfId="0" applyFont="1" applyFill="1" applyProtection="1"/>
    <xf numFmtId="4" fontId="1" fillId="2" borderId="2" xfId="0" applyNumberFormat="1" applyFont="1" applyFill="1" applyBorder="1" applyAlignment="1" applyProtection="1">
      <alignment horizontal="center" wrapText="1"/>
    </xf>
    <xf numFmtId="0" fontId="1" fillId="0" borderId="0" xfId="0" applyFont="1" applyFill="1" applyBorder="1" applyAlignment="1" applyProtection="1">
      <alignment horizontal="center"/>
    </xf>
    <xf numFmtId="0" fontId="1" fillId="0" borderId="7" xfId="0" applyFont="1" applyBorder="1" applyAlignment="1" applyProtection="1">
      <alignment vertical="center"/>
    </xf>
    <xf numFmtId="0" fontId="1" fillId="0" borderId="2" xfId="0" applyFont="1" applyBorder="1" applyAlignment="1" applyProtection="1">
      <alignment vertical="center"/>
    </xf>
    <xf numFmtId="4" fontId="2" fillId="0" borderId="7" xfId="0" applyNumberFormat="1" applyFont="1" applyBorder="1" applyAlignment="1" applyProtection="1">
      <alignment vertical="center"/>
      <protection locked="0"/>
    </xf>
    <xf numFmtId="4" fontId="2" fillId="0" borderId="6" xfId="0" applyNumberFormat="1" applyFont="1" applyBorder="1" applyAlignment="1" applyProtection="1">
      <alignment vertical="center"/>
      <protection locked="0"/>
    </xf>
    <xf numFmtId="0" fontId="1" fillId="0" borderId="0" xfId="0" applyFont="1" applyAlignment="1" applyProtection="1">
      <alignment horizontal="left"/>
    </xf>
    <xf numFmtId="4" fontId="2" fillId="0" borderId="0" xfId="0" applyNumberFormat="1" applyFont="1" applyProtection="1"/>
    <xf numFmtId="0" fontId="2" fillId="0" borderId="8" xfId="0" applyFont="1" applyFill="1" applyBorder="1" applyProtection="1"/>
    <xf numFmtId="0" fontId="1" fillId="0" borderId="9" xfId="0" applyFont="1" applyFill="1" applyBorder="1" applyProtection="1"/>
    <xf numFmtId="0" fontId="2" fillId="0" borderId="10" xfId="0" applyFont="1" applyFill="1" applyBorder="1" applyAlignment="1" applyProtection="1">
      <alignment horizontal="right"/>
    </xf>
    <xf numFmtId="0" fontId="2" fillId="4" borderId="8" xfId="0" applyFont="1" applyFill="1" applyBorder="1" applyAlignment="1" applyProtection="1">
      <alignment horizontal="right"/>
    </xf>
    <xf numFmtId="0" fontId="1" fillId="4" borderId="9" xfId="0" applyFont="1" applyFill="1" applyBorder="1" applyAlignment="1" applyProtection="1">
      <alignment wrapText="1"/>
    </xf>
    <xf numFmtId="0" fontId="2" fillId="4" borderId="11" xfId="0" applyFont="1" applyFill="1" applyBorder="1" applyAlignment="1" applyProtection="1">
      <alignment horizontal="right"/>
    </xf>
    <xf numFmtId="0" fontId="1" fillId="4" borderId="3" xfId="0" applyFont="1" applyFill="1" applyBorder="1" applyProtection="1"/>
    <xf numFmtId="0" fontId="2" fillId="3" borderId="11" xfId="0" applyFont="1" applyFill="1" applyBorder="1" applyAlignment="1" applyProtection="1">
      <alignment horizontal="right"/>
    </xf>
    <xf numFmtId="0" fontId="2" fillId="3" borderId="10" xfId="0" applyFont="1" applyFill="1" applyBorder="1" applyAlignment="1" applyProtection="1">
      <alignment horizontal="right"/>
    </xf>
    <xf numFmtId="0" fontId="2" fillId="0" borderId="0" xfId="0" applyNumberFormat="1" applyFont="1" applyProtection="1"/>
    <xf numFmtId="0" fontId="1" fillId="0" borderId="0" xfId="0" applyFont="1" applyFill="1" applyBorder="1" applyProtection="1"/>
    <xf numFmtId="0" fontId="2" fillId="0" borderId="0" xfId="0" applyFont="1" applyAlignment="1" applyProtection="1">
      <alignment horizontal="right"/>
    </xf>
    <xf numFmtId="0" fontId="2" fillId="0" borderId="8" xfId="0" applyFont="1" applyFill="1" applyBorder="1" applyAlignment="1" applyProtection="1">
      <alignment horizontal="right"/>
    </xf>
    <xf numFmtId="0" fontId="1" fillId="4" borderId="9" xfId="0" applyFont="1" applyFill="1" applyBorder="1" applyProtection="1"/>
    <xf numFmtId="0" fontId="2" fillId="0" borderId="12" xfId="0" applyFont="1" applyFill="1" applyBorder="1" applyAlignment="1" applyProtection="1">
      <alignment horizontal="right"/>
    </xf>
    <xf numFmtId="0" fontId="1" fillId="3" borderId="0" xfId="0" applyFont="1" applyFill="1" applyBorder="1" applyAlignment="1" applyProtection="1">
      <alignment horizontal="left"/>
    </xf>
    <xf numFmtId="0" fontId="1" fillId="0" borderId="0" xfId="0" applyNumberFormat="1" applyFont="1" applyProtection="1"/>
    <xf numFmtId="4" fontId="1" fillId="0" borderId="2" xfId="0" applyNumberFormat="1" applyFont="1" applyFill="1" applyBorder="1" applyAlignment="1" applyProtection="1">
      <alignment horizontal="center" vertical="top" wrapText="1"/>
    </xf>
    <xf numFmtId="4" fontId="1" fillId="0" borderId="7" xfId="0" applyNumberFormat="1" applyFont="1" applyFill="1" applyBorder="1" applyAlignment="1" applyProtection="1">
      <alignment horizontal="center" vertical="top" wrapText="1"/>
    </xf>
    <xf numFmtId="4" fontId="1" fillId="2" borderId="6" xfId="0" applyNumberFormat="1" applyFont="1" applyFill="1" applyBorder="1" applyAlignment="1" applyProtection="1">
      <alignment horizontal="right" vertical="top" wrapText="1"/>
    </xf>
    <xf numFmtId="4" fontId="1" fillId="2" borderId="2" xfId="0" applyNumberFormat="1" applyFont="1" applyFill="1" applyBorder="1" applyAlignment="1" applyProtection="1">
      <alignment horizontal="right" vertical="top" wrapText="1"/>
    </xf>
    <xf numFmtId="4" fontId="1" fillId="2" borderId="7" xfId="0" applyNumberFormat="1" applyFont="1" applyFill="1" applyBorder="1" applyAlignment="1" applyProtection="1">
      <alignment horizontal="right" vertical="top" wrapText="1"/>
    </xf>
    <xf numFmtId="4" fontId="1" fillId="2" borderId="4" xfId="0" applyNumberFormat="1" applyFont="1" applyFill="1" applyBorder="1" applyAlignment="1" applyProtection="1">
      <alignment horizontal="right" vertical="top" wrapText="1"/>
    </xf>
    <xf numFmtId="4" fontId="1" fillId="0" borderId="6" xfId="0" applyNumberFormat="1" applyFont="1" applyFill="1" applyBorder="1" applyAlignment="1" applyProtection="1">
      <alignment horizontal="right" vertical="top" wrapText="1"/>
    </xf>
    <xf numFmtId="4" fontId="1" fillId="2" borderId="2" xfId="0" applyNumberFormat="1" applyFont="1" applyFill="1" applyBorder="1" applyAlignment="1" applyProtection="1">
      <alignment horizontal="right"/>
    </xf>
    <xf numFmtId="4" fontId="1" fillId="2" borderId="14" xfId="0" applyNumberFormat="1" applyFont="1" applyFill="1" applyBorder="1" applyAlignment="1" applyProtection="1">
      <alignment vertical="center"/>
    </xf>
    <xf numFmtId="4" fontId="1" fillId="2" borderId="15" xfId="0" applyNumberFormat="1" applyFont="1" applyFill="1" applyBorder="1" applyAlignment="1" applyProtection="1">
      <alignment vertical="center"/>
    </xf>
    <xf numFmtId="4" fontId="1" fillId="2" borderId="16" xfId="0" applyNumberFormat="1" applyFont="1" applyFill="1" applyBorder="1" applyAlignment="1" applyProtection="1">
      <alignment vertical="center"/>
    </xf>
    <xf numFmtId="0" fontId="2" fillId="4" borderId="12" xfId="0" applyFont="1" applyFill="1" applyBorder="1" applyAlignment="1" applyProtection="1">
      <alignment horizontal="right"/>
    </xf>
    <xf numFmtId="0" fontId="1" fillId="4" borderId="13" xfId="0" applyFont="1" applyFill="1" applyBorder="1" applyProtection="1"/>
    <xf numFmtId="4" fontId="2" fillId="3" borderId="19" xfId="0" applyNumberFormat="1" applyFont="1" applyFill="1" applyBorder="1" applyProtection="1"/>
    <xf numFmtId="0" fontId="1" fillId="0" borderId="20" xfId="0" applyFont="1" applyFill="1" applyBorder="1" applyAlignment="1" applyProtection="1">
      <alignment vertical="center" wrapText="1"/>
    </xf>
    <xf numFmtId="4" fontId="2" fillId="3" borderId="21" xfId="0" applyNumberFormat="1" applyFont="1" applyFill="1" applyBorder="1" applyProtection="1"/>
    <xf numFmtId="4" fontId="1" fillId="0" borderId="0" xfId="0" applyNumberFormat="1" applyFont="1" applyFill="1" applyBorder="1" applyProtection="1"/>
    <xf numFmtId="0" fontId="1" fillId="0" borderId="4" xfId="0" applyFont="1" applyFill="1" applyBorder="1" applyAlignment="1" applyProtection="1">
      <alignment vertical="center" wrapText="1"/>
    </xf>
    <xf numFmtId="0" fontId="1" fillId="0" borderId="0" xfId="0" applyFont="1" applyFill="1" applyBorder="1" applyAlignment="1" applyProtection="1">
      <alignment vertical="center" wrapText="1"/>
    </xf>
    <xf numFmtId="4" fontId="1" fillId="0" borderId="22" xfId="0" applyNumberFormat="1" applyFont="1" applyFill="1" applyBorder="1" applyProtection="1"/>
    <xf numFmtId="4" fontId="2" fillId="0" borderId="19" xfId="0" applyNumberFormat="1" applyFont="1" applyFill="1" applyBorder="1" applyProtection="1"/>
    <xf numFmtId="4" fontId="2" fillId="0" borderId="24" xfId="0" applyNumberFormat="1" applyFont="1" applyFill="1" applyBorder="1" applyProtection="1"/>
    <xf numFmtId="0" fontId="1" fillId="0" borderId="0" xfId="0" applyFont="1" applyProtection="1"/>
    <xf numFmtId="0" fontId="2" fillId="3" borderId="25" xfId="0" applyFont="1" applyFill="1" applyBorder="1" applyAlignment="1" applyProtection="1">
      <alignment horizontal="right"/>
    </xf>
    <xf numFmtId="0" fontId="2" fillId="3" borderId="26" xfId="0" applyFont="1" applyFill="1" applyBorder="1" applyAlignment="1" applyProtection="1">
      <alignment horizontal="right"/>
    </xf>
    <xf numFmtId="0" fontId="1" fillId="2" borderId="27" xfId="0" applyFont="1" applyFill="1" applyBorder="1" applyAlignment="1" applyProtection="1"/>
    <xf numFmtId="0" fontId="1" fillId="2" borderId="28" xfId="0" applyFont="1" applyFill="1" applyBorder="1" applyAlignment="1" applyProtection="1"/>
    <xf numFmtId="0" fontId="1" fillId="2" borderId="20" xfId="0" applyFont="1" applyFill="1" applyBorder="1" applyProtection="1"/>
    <xf numFmtId="0" fontId="1" fillId="2" borderId="26" xfId="0" applyFont="1" applyFill="1" applyBorder="1" applyAlignment="1" applyProtection="1">
      <alignment horizontal="right"/>
    </xf>
    <xf numFmtId="0" fontId="2" fillId="2" borderId="30" xfId="0" applyFont="1" applyFill="1" applyBorder="1" applyAlignment="1" applyProtection="1">
      <alignment horizontal="right"/>
    </xf>
    <xf numFmtId="4" fontId="1" fillId="4" borderId="31" xfId="0" applyNumberFormat="1" applyFont="1" applyFill="1" applyBorder="1" applyProtection="1"/>
    <xf numFmtId="4" fontId="1" fillId="4" borderId="32" xfId="0" applyNumberFormat="1" applyFont="1" applyFill="1" applyBorder="1" applyProtection="1"/>
    <xf numFmtId="4" fontId="1" fillId="3" borderId="33" xfId="0" applyNumberFormat="1" applyFont="1" applyFill="1" applyBorder="1" applyProtection="1"/>
    <xf numFmtId="4" fontId="2" fillId="3" borderId="34" xfId="0" applyNumberFormat="1" applyFont="1" applyFill="1" applyBorder="1" applyProtection="1"/>
    <xf numFmtId="4" fontId="2" fillId="3" borderId="35" xfId="0" applyNumberFormat="1" applyFont="1" applyFill="1" applyBorder="1" applyProtection="1"/>
    <xf numFmtId="4" fontId="1" fillId="3" borderId="32" xfId="0" applyNumberFormat="1" applyFont="1" applyFill="1" applyBorder="1" applyProtection="1"/>
    <xf numFmtId="4" fontId="1" fillId="4" borderId="9" xfId="0" applyNumberFormat="1" applyFont="1" applyFill="1" applyBorder="1" applyProtection="1"/>
    <xf numFmtId="0" fontId="1" fillId="3" borderId="36" xfId="0" applyFont="1" applyFill="1" applyBorder="1" applyProtection="1"/>
    <xf numFmtId="4" fontId="2" fillId="3" borderId="0" xfId="0" applyNumberFormat="1" applyFont="1" applyFill="1" applyBorder="1" applyProtection="1"/>
    <xf numFmtId="4" fontId="2" fillId="3" borderId="3" xfId="0" applyNumberFormat="1" applyFont="1" applyFill="1" applyBorder="1" applyProtection="1"/>
    <xf numFmtId="0" fontId="1" fillId="3" borderId="20" xfId="0" applyFont="1" applyFill="1" applyBorder="1" applyProtection="1"/>
    <xf numFmtId="4" fontId="2" fillId="3" borderId="34" xfId="0" applyNumberFormat="1" applyFont="1" applyFill="1" applyBorder="1" applyAlignment="1" applyProtection="1"/>
    <xf numFmtId="0" fontId="2" fillId="2" borderId="38" xfId="0" applyFont="1" applyFill="1" applyBorder="1" applyAlignment="1" applyProtection="1">
      <alignment horizontal="right"/>
    </xf>
    <xf numFmtId="0" fontId="1" fillId="4" borderId="39" xfId="0" applyFont="1" applyFill="1" applyBorder="1" applyProtection="1"/>
    <xf numFmtId="0" fontId="2" fillId="3" borderId="20" xfId="0" applyFont="1" applyFill="1" applyBorder="1" applyAlignment="1" applyProtection="1">
      <alignment horizontal="left" indent="2"/>
    </xf>
    <xf numFmtId="4" fontId="2" fillId="3" borderId="20" xfId="0" applyNumberFormat="1" applyFont="1" applyFill="1" applyBorder="1" applyProtection="1"/>
    <xf numFmtId="0" fontId="2" fillId="3" borderId="32" xfId="0" applyFont="1" applyFill="1" applyBorder="1" applyAlignment="1" applyProtection="1">
      <alignment horizontal="left" indent="2"/>
    </xf>
    <xf numFmtId="4" fontId="2" fillId="3" borderId="32" xfId="0" applyNumberFormat="1" applyFont="1" applyFill="1" applyBorder="1" applyProtection="1"/>
    <xf numFmtId="4" fontId="1" fillId="3" borderId="20" xfId="0" applyNumberFormat="1" applyFont="1" applyFill="1" applyBorder="1" applyAlignment="1" applyProtection="1"/>
    <xf numFmtId="4" fontId="1" fillId="3" borderId="32" xfId="0" applyNumberFormat="1" applyFont="1" applyFill="1" applyBorder="1" applyAlignment="1" applyProtection="1"/>
    <xf numFmtId="4" fontId="1" fillId="2" borderId="32" xfId="0" applyNumberFormat="1" applyFont="1" applyFill="1" applyBorder="1" applyProtection="1"/>
    <xf numFmtId="0" fontId="1" fillId="2" borderId="25" xfId="0" quotePrefix="1" applyFont="1" applyFill="1" applyBorder="1" applyAlignment="1" applyProtection="1">
      <alignment horizontal="right"/>
    </xf>
    <xf numFmtId="2" fontId="1" fillId="2" borderId="36" xfId="0" applyNumberFormat="1" applyFont="1" applyFill="1" applyBorder="1" applyProtection="1"/>
    <xf numFmtId="4" fontId="1" fillId="2" borderId="33" xfId="0" applyNumberFormat="1" applyFont="1" applyFill="1" applyBorder="1" applyProtection="1"/>
    <xf numFmtId="4" fontId="1" fillId="4" borderId="22" xfId="0" applyNumberFormat="1" applyFont="1" applyFill="1" applyBorder="1" applyProtection="1"/>
    <xf numFmtId="4" fontId="1" fillId="4" borderId="40" xfId="0" applyNumberFormat="1" applyFont="1" applyFill="1" applyBorder="1" applyProtection="1"/>
    <xf numFmtId="4" fontId="1" fillId="3" borderId="23" xfId="0" applyNumberFormat="1" applyFont="1" applyFill="1" applyBorder="1" applyProtection="1"/>
    <xf numFmtId="4" fontId="1" fillId="3" borderId="40" xfId="0" applyNumberFormat="1" applyFont="1" applyFill="1" applyBorder="1" applyProtection="1"/>
    <xf numFmtId="4" fontId="1" fillId="4" borderId="37" xfId="0" applyNumberFormat="1" applyFont="1" applyFill="1" applyBorder="1" applyProtection="1"/>
    <xf numFmtId="4" fontId="1" fillId="2" borderId="40" xfId="0" applyNumberFormat="1" applyFont="1" applyFill="1" applyBorder="1" applyProtection="1"/>
    <xf numFmtId="4" fontId="1" fillId="2" borderId="41" xfId="0" applyNumberFormat="1" applyFont="1" applyFill="1" applyBorder="1" applyProtection="1"/>
    <xf numFmtId="0" fontId="2" fillId="0" borderId="0" xfId="0" applyFont="1" applyFill="1" applyBorder="1" applyAlignment="1" applyProtection="1">
      <alignment horizontal="left" vertical="top" wrapText="1" indent="1"/>
    </xf>
    <xf numFmtId="0" fontId="2" fillId="3" borderId="0" xfId="0" applyFont="1" applyFill="1" applyBorder="1" applyAlignment="1" applyProtection="1">
      <alignment horizontal="left" vertical="top" wrapText="1" indent="2"/>
    </xf>
    <xf numFmtId="0" fontId="2" fillId="3" borderId="3" xfId="0" applyFont="1" applyFill="1" applyBorder="1" applyAlignment="1" applyProtection="1">
      <alignment horizontal="left" vertical="top" wrapText="1" indent="2"/>
    </xf>
    <xf numFmtId="0" fontId="2" fillId="0" borderId="0" xfId="0" applyFont="1" applyFill="1" applyBorder="1" applyAlignment="1" applyProtection="1">
      <alignment horizontal="left" vertical="top" wrapText="1" indent="3"/>
    </xf>
    <xf numFmtId="0" fontId="2" fillId="0" borderId="29" xfId="0" applyFont="1" applyFill="1" applyBorder="1" applyAlignment="1" applyProtection="1">
      <alignment horizontal="left" vertical="top" wrapText="1" indent="1"/>
    </xf>
    <xf numFmtId="0" fontId="2" fillId="3" borderId="0" xfId="0" applyFont="1" applyFill="1" applyBorder="1" applyAlignment="1" applyProtection="1">
      <alignment horizontal="left" vertical="top" wrapText="1" indent="1"/>
    </xf>
    <xf numFmtId="0" fontId="2" fillId="3" borderId="3" xfId="0" applyFont="1" applyFill="1" applyBorder="1" applyAlignment="1" applyProtection="1">
      <alignment horizontal="left" vertical="top" wrapText="1" indent="1"/>
    </xf>
    <xf numFmtId="4" fontId="1" fillId="3" borderId="19" xfId="0" applyNumberFormat="1" applyFont="1" applyFill="1" applyBorder="1" applyProtection="1"/>
    <xf numFmtId="0" fontId="1" fillId="3" borderId="20" xfId="0" applyFont="1" applyFill="1" applyBorder="1" applyAlignment="1" applyProtection="1">
      <alignment horizontal="left" indent="2"/>
    </xf>
    <xf numFmtId="0" fontId="1" fillId="3" borderId="32" xfId="0" applyFont="1" applyFill="1" applyBorder="1" applyAlignment="1" applyProtection="1">
      <alignment horizontal="left" indent="2"/>
    </xf>
    <xf numFmtId="0" fontId="1" fillId="3" borderId="0" xfId="0" applyFont="1" applyFill="1" applyBorder="1" applyProtection="1"/>
    <xf numFmtId="4" fontId="2" fillId="3" borderId="19" xfId="0" quotePrefix="1" applyNumberFormat="1" applyFont="1" applyFill="1" applyBorder="1" applyProtection="1"/>
    <xf numFmtId="4" fontId="2" fillId="3" borderId="34" xfId="0" quotePrefix="1" applyNumberFormat="1" applyFont="1" applyFill="1" applyBorder="1" applyProtection="1"/>
    <xf numFmtId="0" fontId="2" fillId="0" borderId="5" xfId="0" applyFont="1" applyBorder="1" applyProtection="1"/>
    <xf numFmtId="0" fontId="1" fillId="2" borderId="26" xfId="0" quotePrefix="1" applyFont="1" applyFill="1" applyBorder="1" applyAlignment="1" applyProtection="1">
      <alignment horizontal="right"/>
    </xf>
    <xf numFmtId="0" fontId="1" fillId="3" borderId="20" xfId="0" applyFont="1" applyFill="1" applyBorder="1" applyAlignment="1" applyProtection="1">
      <alignment horizontal="left"/>
    </xf>
    <xf numFmtId="0" fontId="1" fillId="2" borderId="3" xfId="0" applyFont="1" applyFill="1" applyBorder="1" applyProtection="1"/>
    <xf numFmtId="0" fontId="1" fillId="2" borderId="35" xfId="0" applyFont="1" applyFill="1" applyBorder="1" applyProtection="1"/>
    <xf numFmtId="4" fontId="1" fillId="2" borderId="20" xfId="0" applyNumberFormat="1" applyFont="1" applyFill="1" applyBorder="1" applyProtection="1"/>
    <xf numFmtId="4" fontId="2" fillId="0" borderId="0" xfId="0" applyNumberFormat="1" applyFont="1" applyFill="1" applyBorder="1" applyProtection="1"/>
    <xf numFmtId="0" fontId="2" fillId="0" borderId="0" xfId="0" applyFont="1" applyAlignment="1" applyProtection="1">
      <alignment horizontal="center"/>
    </xf>
    <xf numFmtId="0" fontId="2" fillId="0" borderId="7" xfId="0" applyFont="1" applyBorder="1" applyProtection="1"/>
    <xf numFmtId="0" fontId="2" fillId="0" borderId="6" xfId="0" applyFont="1" applyBorder="1" applyProtection="1"/>
    <xf numFmtId="4" fontId="2" fillId="0" borderId="0" xfId="0" applyNumberFormat="1" applyFont="1" applyBorder="1" applyProtection="1"/>
    <xf numFmtId="0" fontId="1" fillId="0" borderId="4" xfId="0" applyFont="1" applyBorder="1" applyProtection="1"/>
    <xf numFmtId="0" fontId="2" fillId="0" borderId="18" xfId="0" applyFont="1" applyBorder="1" applyProtection="1"/>
    <xf numFmtId="0" fontId="2" fillId="0" borderId="4" xfId="0" applyFont="1" applyFill="1" applyBorder="1" applyAlignment="1" applyProtection="1">
      <alignment horizontal="left" indent="1"/>
    </xf>
    <xf numFmtId="0" fontId="2" fillId="0" borderId="4" xfId="0" applyFont="1" applyBorder="1" applyAlignment="1" applyProtection="1">
      <alignment horizontal="left" indent="1"/>
    </xf>
    <xf numFmtId="0" fontId="2" fillId="0" borderId="7" xfId="0" applyFont="1" applyBorder="1" applyAlignment="1" applyProtection="1">
      <alignment horizontal="left" vertical="center" indent="1"/>
    </xf>
    <xf numFmtId="0" fontId="2" fillId="0" borderId="6" xfId="0" applyFont="1" applyBorder="1" applyAlignment="1" applyProtection="1">
      <alignment horizontal="left" vertical="center" indent="1"/>
    </xf>
    <xf numFmtId="0" fontId="1" fillId="0" borderId="14" xfId="0" applyFont="1" applyBorder="1" applyAlignment="1" applyProtection="1">
      <alignment horizontal="left" vertical="center" indent="1"/>
    </xf>
    <xf numFmtId="0" fontId="2" fillId="0" borderId="6" xfId="0" applyFont="1" applyBorder="1" applyAlignment="1" applyProtection="1">
      <alignment horizontal="left" vertical="center" wrapText="1" indent="1"/>
    </xf>
    <xf numFmtId="0" fontId="1" fillId="0" borderId="15" xfId="0" applyFont="1" applyBorder="1" applyAlignment="1" applyProtection="1">
      <alignment horizontal="left" vertical="center" indent="2"/>
    </xf>
    <xf numFmtId="0" fontId="1" fillId="0" borderId="16" xfId="0" applyFont="1" applyBorder="1" applyAlignment="1" applyProtection="1">
      <alignment horizontal="left" vertical="center" indent="2"/>
    </xf>
    <xf numFmtId="0" fontId="1" fillId="0" borderId="14" xfId="0" applyFont="1" applyBorder="1" applyAlignment="1" applyProtection="1">
      <alignment horizontal="left" vertical="center" indent="2"/>
    </xf>
    <xf numFmtId="0" fontId="1" fillId="0" borderId="2" xfId="0" applyFont="1" applyFill="1" applyBorder="1" applyProtection="1"/>
    <xf numFmtId="0" fontId="2" fillId="3" borderId="26" xfId="0" applyFont="1" applyFill="1" applyBorder="1" applyAlignment="1" applyProtection="1">
      <alignment horizontal="right" vertical="top"/>
    </xf>
    <xf numFmtId="4" fontId="1" fillId="2" borderId="21" xfId="0" applyNumberFormat="1" applyFont="1" applyFill="1" applyBorder="1" applyProtection="1"/>
    <xf numFmtId="0" fontId="2" fillId="0" borderId="42" xfId="0" applyFont="1" applyFill="1" applyBorder="1" applyAlignment="1" applyProtection="1">
      <alignment horizontal="right"/>
    </xf>
    <xf numFmtId="0" fontId="0" fillId="0" borderId="0" xfId="0" applyProtection="1"/>
    <xf numFmtId="0" fontId="6" fillId="0" borderId="0" xfId="0" applyFont="1" applyAlignment="1" applyProtection="1">
      <alignment horizontal="right"/>
    </xf>
    <xf numFmtId="0" fontId="1" fillId="0" borderId="0" xfId="0" applyFont="1" applyAlignment="1" applyProtection="1">
      <alignment horizontal="justify"/>
    </xf>
    <xf numFmtId="0" fontId="1" fillId="0" borderId="0" xfId="0" applyNumberFormat="1" applyFont="1" applyAlignment="1" applyProtection="1">
      <alignment horizontal="justify" wrapText="1"/>
    </xf>
    <xf numFmtId="0" fontId="1" fillId="0" borderId="0" xfId="0" applyFont="1" applyAlignment="1" applyProtection="1">
      <alignment horizontal="justify" wrapText="1"/>
    </xf>
    <xf numFmtId="0" fontId="2" fillId="0" borderId="0" xfId="0" applyFont="1" applyAlignment="1" applyProtection="1">
      <alignment horizontal="justify" wrapText="1"/>
    </xf>
    <xf numFmtId="0" fontId="2" fillId="0" borderId="0" xfId="0" applyNumberFormat="1" applyFont="1" applyAlignment="1" applyProtection="1">
      <alignment horizontal="justify" wrapText="1"/>
    </xf>
    <xf numFmtId="0" fontId="1" fillId="0" borderId="45" xfId="0" applyFont="1" applyBorder="1" applyProtection="1"/>
    <xf numFmtId="4" fontId="2" fillId="0" borderId="2" xfId="0" applyNumberFormat="1" applyFont="1" applyBorder="1" applyProtection="1">
      <protection locked="0"/>
    </xf>
    <xf numFmtId="4" fontId="2" fillId="0" borderId="5" xfId="0" applyNumberFormat="1" applyFont="1" applyBorder="1" applyProtection="1">
      <protection locked="0"/>
    </xf>
    <xf numFmtId="0" fontId="2" fillId="0" borderId="0" xfId="0" applyFont="1" applyFill="1" applyAlignment="1" applyProtection="1">
      <alignment horizontal="right"/>
    </xf>
    <xf numFmtId="4" fontId="1" fillId="2" borderId="46" xfId="0" applyNumberFormat="1" applyFont="1" applyFill="1" applyBorder="1" applyProtection="1"/>
    <xf numFmtId="0" fontId="1" fillId="0" borderId="0" xfId="0" applyFont="1" applyAlignment="1" applyProtection="1">
      <alignment horizontal="right"/>
    </xf>
    <xf numFmtId="0" fontId="2" fillId="0" borderId="0" xfId="0" applyFont="1" applyAlignment="1" applyProtection="1">
      <alignment horizontal="justify"/>
    </xf>
    <xf numFmtId="0" fontId="7" fillId="0" borderId="0" xfId="1" applyFont="1" applyAlignment="1" applyProtection="1">
      <alignment horizontal="justify" wrapText="1"/>
    </xf>
    <xf numFmtId="0" fontId="2" fillId="0" borderId="0" xfId="0" applyFont="1" applyProtection="1">
      <protection locked="0"/>
    </xf>
    <xf numFmtId="0" fontId="2" fillId="0" borderId="44" xfId="0" applyFont="1" applyFill="1" applyBorder="1" applyAlignment="1" applyProtection="1">
      <alignment horizontal="left" wrapText="1" indent="1"/>
    </xf>
    <xf numFmtId="0" fontId="2" fillId="0" borderId="4" xfId="0" applyFont="1" applyBorder="1" applyAlignment="1" applyProtection="1">
      <alignment horizontal="left" wrapText="1" indent="1"/>
    </xf>
    <xf numFmtId="0" fontId="2" fillId="0" borderId="0" xfId="0" applyFont="1" applyBorder="1" applyAlignment="1" applyProtection="1">
      <alignment horizontal="left" vertical="top" wrapText="1" indent="2"/>
    </xf>
    <xf numFmtId="4" fontId="2" fillId="0" borderId="0" xfId="0" applyNumberFormat="1" applyFont="1" applyBorder="1" applyProtection="1">
      <protection locked="0"/>
    </xf>
    <xf numFmtId="4" fontId="2" fillId="0" borderId="0" xfId="0" applyNumberFormat="1" applyFont="1" applyFill="1" applyBorder="1" applyProtection="1">
      <protection locked="0"/>
    </xf>
    <xf numFmtId="0" fontId="2" fillId="5" borderId="6" xfId="0" applyFont="1" applyFill="1" applyBorder="1" applyProtection="1"/>
    <xf numFmtId="4" fontId="1" fillId="5" borderId="6" xfId="0" applyNumberFormat="1" applyFont="1" applyFill="1" applyBorder="1" applyProtection="1"/>
    <xf numFmtId="0" fontId="1" fillId="5" borderId="6" xfId="0" applyFont="1" applyFill="1" applyBorder="1" applyAlignment="1" applyProtection="1">
      <alignment horizontal="center"/>
    </xf>
    <xf numFmtId="0" fontId="1" fillId="5" borderId="5" xfId="0" applyFont="1" applyFill="1" applyBorder="1" applyAlignment="1" applyProtection="1">
      <alignment horizontal="center"/>
    </xf>
    <xf numFmtId="4" fontId="2" fillId="5" borderId="18" xfId="0" applyNumberFormat="1" applyFont="1" applyFill="1" applyBorder="1" applyProtection="1"/>
    <xf numFmtId="4" fontId="1" fillId="5" borderId="18" xfId="0" applyNumberFormat="1" applyFont="1" applyFill="1" applyBorder="1" applyProtection="1"/>
    <xf numFmtId="0" fontId="2" fillId="5" borderId="7" xfId="0" applyFont="1" applyFill="1" applyBorder="1" applyProtection="1"/>
    <xf numFmtId="0" fontId="2" fillId="5" borderId="17" xfId="0" applyFont="1" applyFill="1" applyBorder="1" applyProtection="1"/>
    <xf numFmtId="0" fontId="2" fillId="0" borderId="6" xfId="0" applyFont="1" applyFill="1" applyBorder="1" applyProtection="1"/>
    <xf numFmtId="0" fontId="1" fillId="0" borderId="6" xfId="0" applyFont="1" applyFill="1" applyBorder="1" applyAlignment="1" applyProtection="1"/>
    <xf numFmtId="0" fontId="8" fillId="0" borderId="6" xfId="0" applyFont="1" applyFill="1" applyBorder="1" applyProtection="1"/>
    <xf numFmtId="0" fontId="8" fillId="0" borderId="14" xfId="0" applyFont="1" applyFill="1" applyBorder="1" applyProtection="1"/>
    <xf numFmtId="0" fontId="1" fillId="0" borderId="1" xfId="0" applyFont="1" applyBorder="1" applyProtection="1"/>
    <xf numFmtId="0" fontId="9" fillId="0" borderId="4" xfId="0" applyFont="1" applyBorder="1" applyAlignment="1" applyProtection="1">
      <alignment horizontal="left" vertical="top" wrapText="1" indent="1"/>
    </xf>
    <xf numFmtId="0" fontId="2" fillId="0" borderId="18" xfId="0" applyFont="1" applyFill="1" applyBorder="1" applyAlignment="1" applyProtection="1"/>
    <xf numFmtId="0" fontId="8" fillId="0" borderId="18" xfId="0" applyFont="1" applyFill="1" applyBorder="1" applyProtection="1"/>
    <xf numFmtId="4" fontId="1" fillId="0" borderId="43" xfId="0" applyNumberFormat="1" applyFont="1" applyFill="1" applyBorder="1" applyAlignment="1" applyProtection="1">
      <alignment horizontal="center" vertical="center" wrapText="1"/>
    </xf>
    <xf numFmtId="4" fontId="1" fillId="5" borderId="2" xfId="0" applyNumberFormat="1" applyFont="1" applyFill="1" applyBorder="1" applyProtection="1"/>
    <xf numFmtId="0" fontId="2" fillId="0" borderId="0" xfId="0" applyFont="1" applyFill="1" applyBorder="1" applyProtection="1"/>
    <xf numFmtId="0" fontId="1" fillId="0" borderId="3" xfId="0" applyFont="1" applyFill="1" applyBorder="1" applyProtection="1"/>
    <xf numFmtId="0" fontId="1" fillId="0" borderId="42" xfId="0" applyFont="1" applyFill="1" applyBorder="1" applyAlignment="1" applyProtection="1">
      <alignment horizontal="right"/>
    </xf>
    <xf numFmtId="0" fontId="1" fillId="0" borderId="29" xfId="0" applyFont="1" applyFill="1" applyBorder="1" applyAlignment="1" applyProtection="1"/>
    <xf numFmtId="0" fontId="2" fillId="0" borderId="11" xfId="0" applyFont="1" applyFill="1" applyBorder="1" applyAlignment="1" applyProtection="1">
      <alignment horizontal="right"/>
    </xf>
    <xf numFmtId="0" fontId="8" fillId="0" borderId="0" xfId="0" applyFont="1" applyProtection="1"/>
    <xf numFmtId="4" fontId="10" fillId="0" borderId="6" xfId="0" applyNumberFormat="1" applyFont="1" applyFill="1" applyBorder="1" applyAlignment="1" applyProtection="1">
      <alignment horizontal="center" vertical="top" wrapText="1"/>
    </xf>
    <xf numFmtId="0" fontId="2" fillId="0" borderId="18" xfId="0" applyFont="1" applyFill="1" applyBorder="1" applyProtection="1"/>
    <xf numFmtId="4" fontId="1" fillId="3" borderId="0" xfId="0" applyNumberFormat="1" applyFont="1" applyFill="1" applyBorder="1" applyAlignment="1" applyProtection="1"/>
    <xf numFmtId="4" fontId="1" fillId="3" borderId="19" xfId="0" applyNumberFormat="1" applyFont="1" applyFill="1" applyBorder="1" applyAlignment="1" applyProtection="1"/>
    <xf numFmtId="4" fontId="1" fillId="3" borderId="34" xfId="0" applyNumberFormat="1" applyFont="1" applyFill="1" applyBorder="1" applyAlignment="1" applyProtection="1"/>
    <xf numFmtId="0" fontId="1" fillId="3" borderId="0" xfId="0" applyFont="1" applyFill="1" applyBorder="1" applyAlignment="1" applyProtection="1">
      <alignment wrapText="1"/>
    </xf>
    <xf numFmtId="4" fontId="8" fillId="3" borderId="0" xfId="0" applyNumberFormat="1" applyFont="1" applyFill="1" applyBorder="1" applyProtection="1"/>
    <xf numFmtId="0" fontId="2" fillId="0" borderId="37" xfId="0" applyFont="1" applyFill="1" applyBorder="1" applyAlignment="1" applyProtection="1">
      <alignment horizontal="left" indent="2"/>
    </xf>
    <xf numFmtId="0" fontId="2" fillId="5" borderId="14" xfId="0" applyFont="1" applyFill="1" applyBorder="1" applyProtection="1"/>
    <xf numFmtId="0" fontId="8" fillId="0" borderId="0" xfId="0" applyFont="1" applyProtection="1">
      <protection locked="0"/>
    </xf>
    <xf numFmtId="0" fontId="2" fillId="0" borderId="0" xfId="0" applyFont="1" applyFill="1" applyProtection="1">
      <protection locked="0"/>
    </xf>
    <xf numFmtId="0" fontId="2" fillId="0" borderId="0" xfId="0" applyFont="1" applyBorder="1" applyProtection="1">
      <protection locked="0"/>
    </xf>
    <xf numFmtId="0" fontId="2" fillId="0" borderId="0" xfId="0" applyFont="1" applyFill="1" applyBorder="1" applyAlignment="1" applyProtection="1">
      <alignment horizontal="left" indent="1"/>
      <protection locked="0"/>
    </xf>
    <xf numFmtId="0" fontId="1" fillId="0" borderId="0" xfId="0" applyFont="1" applyProtection="1">
      <protection locked="0"/>
    </xf>
    <xf numFmtId="0" fontId="1" fillId="0" borderId="0" xfId="0" applyNumberFormat="1" applyFont="1" applyProtection="1">
      <protection locked="0"/>
    </xf>
    <xf numFmtId="0" fontId="1" fillId="0" borderId="2" xfId="0" applyFont="1" applyBorder="1" applyAlignment="1" applyProtection="1">
      <alignment vertical="top" wrapText="1"/>
    </xf>
    <xf numFmtId="4" fontId="1" fillId="4" borderId="21" xfId="0" applyNumberFormat="1" applyFont="1" applyFill="1" applyBorder="1" applyProtection="1"/>
    <xf numFmtId="0" fontId="1" fillId="0" borderId="48" xfId="0" applyFont="1" applyBorder="1" applyAlignment="1" applyProtection="1">
      <alignment horizontal="justify" wrapText="1"/>
    </xf>
    <xf numFmtId="0" fontId="2" fillId="0" borderId="49" xfId="0" applyFont="1" applyBorder="1" applyAlignment="1" applyProtection="1">
      <alignment horizontal="justify" wrapText="1"/>
    </xf>
    <xf numFmtId="0" fontId="2" fillId="0" borderId="49" xfId="0" applyFont="1" applyBorder="1" applyAlignment="1" applyProtection="1">
      <alignment horizontal="justify"/>
    </xf>
    <xf numFmtId="0" fontId="2" fillId="0" borderId="49" xfId="0" applyNumberFormat="1" applyFont="1" applyBorder="1" applyAlignment="1" applyProtection="1">
      <alignment horizontal="justify" wrapText="1"/>
    </xf>
    <xf numFmtId="0" fontId="1" fillId="0" borderId="50" xfId="0" applyFont="1" applyBorder="1" applyAlignment="1" applyProtection="1">
      <alignment horizontal="justify" wrapText="1"/>
    </xf>
    <xf numFmtId="4" fontId="2" fillId="2" borderId="14" xfId="0" applyNumberFormat="1" applyFont="1" applyFill="1" applyBorder="1" applyAlignment="1" applyProtection="1">
      <alignment vertical="center"/>
    </xf>
    <xf numFmtId="0" fontId="2" fillId="0" borderId="6" xfId="0" applyFont="1" applyFill="1" applyBorder="1" applyAlignment="1" applyProtection="1">
      <alignment horizontal="left" wrapText="1"/>
    </xf>
    <xf numFmtId="0" fontId="1" fillId="3" borderId="20" xfId="0" applyFont="1" applyFill="1" applyBorder="1" applyAlignment="1" applyProtection="1">
      <alignment wrapText="1"/>
    </xf>
    <xf numFmtId="0" fontId="2" fillId="6" borderId="38" xfId="0" applyFont="1" applyFill="1" applyBorder="1" applyAlignment="1" applyProtection="1">
      <alignment horizontal="right"/>
    </xf>
    <xf numFmtId="0" fontId="1" fillId="3" borderId="46" xfId="0" applyFont="1" applyFill="1" applyBorder="1" applyAlignment="1" applyProtection="1">
      <alignment horizontal="left" wrapText="1"/>
    </xf>
    <xf numFmtId="0" fontId="1" fillId="4" borderId="35" xfId="0" applyFont="1" applyFill="1" applyBorder="1" applyAlignment="1" applyProtection="1">
      <alignment wrapText="1"/>
    </xf>
    <xf numFmtId="0" fontId="1" fillId="2" borderId="25" xfId="0" applyFont="1" applyFill="1" applyBorder="1" applyAlignment="1" applyProtection="1">
      <alignment horizontal="right"/>
    </xf>
    <xf numFmtId="0" fontId="1" fillId="2" borderId="33" xfId="0" applyFont="1" applyFill="1" applyBorder="1" applyAlignment="1" applyProtection="1">
      <alignment wrapText="1"/>
    </xf>
    <xf numFmtId="0" fontId="1" fillId="2" borderId="38" xfId="0" quotePrefix="1" applyFont="1" applyFill="1" applyBorder="1" applyAlignment="1" applyProtection="1">
      <alignment horizontal="right"/>
    </xf>
    <xf numFmtId="0" fontId="1" fillId="2" borderId="46" xfId="0" applyFont="1" applyFill="1" applyBorder="1" applyAlignment="1" applyProtection="1">
      <alignment wrapText="1"/>
    </xf>
    <xf numFmtId="0" fontId="2" fillId="0" borderId="0" xfId="0" applyFont="1" applyAlignment="1" applyProtection="1">
      <alignment wrapText="1"/>
    </xf>
    <xf numFmtId="0" fontId="2" fillId="4" borderId="26" xfId="0" applyFont="1" applyFill="1" applyBorder="1" applyAlignment="1" applyProtection="1">
      <alignment horizontal="right"/>
    </xf>
    <xf numFmtId="0" fontId="1" fillId="4" borderId="32" xfId="0" applyFont="1" applyFill="1" applyBorder="1" applyAlignment="1" applyProtection="1">
      <alignment wrapText="1"/>
    </xf>
    <xf numFmtId="0" fontId="2" fillId="4" borderId="10" xfId="0" applyFont="1" applyFill="1" applyBorder="1" applyAlignment="1" applyProtection="1">
      <alignment horizontal="right" vertical="center"/>
    </xf>
    <xf numFmtId="0" fontId="1" fillId="2" borderId="38" xfId="0" applyFont="1" applyFill="1" applyBorder="1" applyAlignment="1" applyProtection="1">
      <alignment horizontal="right"/>
    </xf>
    <xf numFmtId="0" fontId="2" fillId="0" borderId="17" xfId="0" applyFont="1" applyBorder="1" applyProtection="1"/>
    <xf numFmtId="4" fontId="2" fillId="0" borderId="2" xfId="0" applyNumberFormat="1" applyFont="1" applyBorder="1" applyProtection="1"/>
    <xf numFmtId="4" fontId="2" fillId="0" borderId="5" xfId="0" applyNumberFormat="1" applyFont="1" applyBorder="1" applyProtection="1"/>
    <xf numFmtId="4" fontId="2" fillId="0" borderId="18" xfId="0" applyNumberFormat="1" applyFont="1" applyFill="1" applyBorder="1" applyProtection="1"/>
    <xf numFmtId="0" fontId="1" fillId="0" borderId="7" xfId="0" applyFont="1" applyFill="1" applyBorder="1" applyAlignment="1" applyProtection="1">
      <alignment vertical="center" wrapText="1"/>
    </xf>
    <xf numFmtId="0" fontId="2" fillId="0" borderId="7" xfId="0" applyFont="1" applyFill="1" applyBorder="1" applyProtection="1"/>
    <xf numFmtId="4" fontId="2" fillId="0" borderId="6" xfId="0" applyNumberFormat="1" applyFont="1" applyFill="1" applyBorder="1" applyProtection="1">
      <protection locked="0"/>
    </xf>
    <xf numFmtId="0" fontId="2" fillId="0" borderId="14" xfId="0" applyFont="1" applyFill="1" applyBorder="1" applyAlignment="1" applyProtection="1">
      <alignment horizontal="left" wrapText="1"/>
    </xf>
    <xf numFmtId="0" fontId="2" fillId="0" borderId="0" xfId="0" applyFont="1" applyFill="1" applyAlignment="1" applyProtection="1">
      <alignment wrapText="1"/>
    </xf>
    <xf numFmtId="0" fontId="1" fillId="0" borderId="7" xfId="0" applyFont="1" applyBorder="1" applyAlignment="1" applyProtection="1">
      <alignment horizontal="left"/>
    </xf>
    <xf numFmtId="0" fontId="1" fillId="0" borderId="7" xfId="0" applyFont="1" applyBorder="1" applyAlignment="1" applyProtection="1">
      <alignment horizontal="center"/>
    </xf>
    <xf numFmtId="4" fontId="2" fillId="0" borderId="17" xfId="0" applyNumberFormat="1" applyFont="1" applyBorder="1" applyAlignment="1" applyProtection="1"/>
    <xf numFmtId="4" fontId="2" fillId="0" borderId="18" xfId="0" applyNumberFormat="1" applyFont="1" applyBorder="1" applyAlignment="1" applyProtection="1"/>
    <xf numFmtId="4" fontId="2" fillId="0" borderId="43" xfId="0" applyNumberFormat="1" applyFont="1" applyBorder="1" applyAlignment="1" applyProtection="1"/>
    <xf numFmtId="4" fontId="1" fillId="0" borderId="2" xfId="0" applyNumberFormat="1" applyFont="1" applyBorder="1" applyAlignment="1" applyProtection="1"/>
    <xf numFmtId="0" fontId="1" fillId="3" borderId="27" xfId="0" applyFont="1" applyFill="1" applyBorder="1" applyAlignment="1" applyProtection="1">
      <alignment horizontal="left" wrapText="1"/>
    </xf>
    <xf numFmtId="0" fontId="1" fillId="4" borderId="3" xfId="0" applyFont="1" applyFill="1" applyBorder="1" applyAlignment="1" applyProtection="1">
      <alignment wrapText="1"/>
    </xf>
    <xf numFmtId="0" fontId="1" fillId="2" borderId="36" xfId="0" applyFont="1" applyFill="1" applyBorder="1" applyAlignment="1" applyProtection="1">
      <alignment wrapText="1"/>
    </xf>
    <xf numFmtId="0" fontId="1" fillId="2" borderId="27" xfId="0" applyFont="1" applyFill="1" applyBorder="1" applyAlignment="1" applyProtection="1">
      <alignment wrapText="1"/>
    </xf>
    <xf numFmtId="0" fontId="2" fillId="0" borderId="20" xfId="0" applyFont="1" applyBorder="1" applyProtection="1">
      <protection locked="0"/>
    </xf>
    <xf numFmtId="0" fontId="1" fillId="0" borderId="5" xfId="0" applyNumberFormat="1" applyFont="1" applyBorder="1" applyProtection="1">
      <protection locked="0"/>
    </xf>
    <xf numFmtId="0" fontId="1" fillId="4" borderId="20" xfId="0" applyFont="1" applyFill="1" applyBorder="1" applyAlignment="1" applyProtection="1">
      <alignment wrapText="1"/>
    </xf>
    <xf numFmtId="0" fontId="2" fillId="0" borderId="0" xfId="0" applyFont="1" applyBorder="1" applyAlignment="1" applyProtection="1">
      <alignment wrapText="1"/>
    </xf>
    <xf numFmtId="0" fontId="9" fillId="0" borderId="0" xfId="0" quotePrefix="1" applyFont="1" applyAlignment="1">
      <alignment wrapText="1"/>
    </xf>
    <xf numFmtId="0" fontId="1" fillId="0" borderId="5" xfId="0" applyFont="1" applyFill="1" applyBorder="1" applyAlignment="1" applyProtection="1">
      <alignment horizontal="center"/>
    </xf>
    <xf numFmtId="0" fontId="1" fillId="0" borderId="1" xfId="0" applyFont="1" applyFill="1" applyBorder="1" applyProtection="1"/>
    <xf numFmtId="0" fontId="2" fillId="0" borderId="20" xfId="0" applyFont="1" applyBorder="1" applyProtection="1"/>
    <xf numFmtId="0" fontId="2" fillId="0" borderId="36" xfId="0" applyFont="1" applyBorder="1" applyProtection="1"/>
    <xf numFmtId="0" fontId="2" fillId="0" borderId="44" xfId="0" applyFont="1" applyFill="1" applyBorder="1" applyAlignment="1" applyProtection="1">
      <alignment horizontal="left" indent="1"/>
    </xf>
    <xf numFmtId="0" fontId="2" fillId="0" borderId="3" xfId="0" applyFont="1" applyBorder="1" applyProtection="1"/>
    <xf numFmtId="0" fontId="1" fillId="0" borderId="7" xfId="0" applyFont="1" applyFill="1" applyBorder="1" applyAlignment="1" applyProtection="1">
      <alignment wrapText="1"/>
    </xf>
    <xf numFmtId="0" fontId="2" fillId="0" borderId="17" xfId="0" applyFont="1" applyFill="1" applyBorder="1" applyProtection="1"/>
    <xf numFmtId="0" fontId="2" fillId="0" borderId="6" xfId="0" applyFont="1" applyBorder="1" applyAlignment="1" applyProtection="1">
      <alignment horizontal="left" wrapText="1"/>
    </xf>
    <xf numFmtId="4" fontId="2" fillId="0" borderId="18" xfId="0" applyNumberFormat="1" applyFont="1" applyFill="1" applyBorder="1" applyProtection="1">
      <protection locked="0"/>
    </xf>
    <xf numFmtId="0" fontId="2" fillId="0" borderId="14" xfId="0" applyFont="1" applyBorder="1" applyAlignment="1" applyProtection="1">
      <alignment horizontal="left" wrapText="1"/>
    </xf>
    <xf numFmtId="4" fontId="2" fillId="0" borderId="43" xfId="0" applyNumberFormat="1" applyFont="1" applyFill="1" applyBorder="1" applyProtection="1">
      <protection locked="0"/>
    </xf>
    <xf numFmtId="0" fontId="2" fillId="0" borderId="0" xfId="0" applyFont="1" applyBorder="1" applyAlignment="1" applyProtection="1">
      <alignment horizontal="left" wrapText="1"/>
    </xf>
    <xf numFmtId="4" fontId="2" fillId="0" borderId="14" xfId="0" applyNumberFormat="1" applyFont="1" applyFill="1" applyBorder="1" applyProtection="1">
      <protection locked="0"/>
    </xf>
    <xf numFmtId="0" fontId="1" fillId="0" borderId="7" xfId="0" applyFont="1" applyBorder="1" applyAlignment="1" applyProtection="1">
      <alignment wrapText="1"/>
    </xf>
    <xf numFmtId="0" fontId="2" fillId="0" borderId="6" xfId="0" applyFont="1" applyBorder="1" applyAlignment="1" applyProtection="1">
      <alignment wrapText="1"/>
    </xf>
    <xf numFmtId="0" fontId="2" fillId="0" borderId="14" xfId="0" applyFont="1" applyBorder="1" applyAlignment="1" applyProtection="1">
      <alignment wrapText="1"/>
    </xf>
    <xf numFmtId="0" fontId="1" fillId="0" borderId="0" xfId="0" applyFont="1" applyAlignment="1" applyProtection="1">
      <alignment wrapText="1"/>
    </xf>
    <xf numFmtId="0" fontId="2" fillId="0" borderId="5" xfId="0" applyFont="1" applyBorder="1" applyProtection="1">
      <protection locked="0"/>
    </xf>
    <xf numFmtId="0" fontId="2" fillId="0" borderId="36" xfId="0" applyFont="1" applyBorder="1" applyProtection="1">
      <protection locked="0"/>
    </xf>
    <xf numFmtId="0" fontId="2" fillId="0" borderId="17" xfId="0" applyFont="1" applyBorder="1" applyProtection="1">
      <protection locked="0"/>
    </xf>
    <xf numFmtId="0" fontId="2" fillId="0" borderId="3" xfId="0" applyFont="1" applyBorder="1" applyProtection="1">
      <protection locked="0"/>
    </xf>
    <xf numFmtId="0" fontId="2" fillId="0" borderId="43" xfId="0" applyFont="1" applyBorder="1" applyProtection="1">
      <protection locked="0"/>
    </xf>
    <xf numFmtId="0" fontId="1" fillId="0" borderId="1" xfId="0" applyFont="1" applyBorder="1" applyAlignment="1" applyProtection="1">
      <alignment horizontal="left" vertical="top"/>
    </xf>
    <xf numFmtId="0" fontId="1" fillId="0" borderId="17" xfId="0" applyFont="1" applyBorder="1" applyAlignment="1" applyProtection="1">
      <alignment horizontal="center"/>
    </xf>
    <xf numFmtId="4" fontId="1" fillId="0" borderId="5" xfId="0" applyNumberFormat="1" applyFont="1" applyBorder="1" applyAlignment="1" applyProtection="1"/>
    <xf numFmtId="0" fontId="1" fillId="0" borderId="44" xfId="0" applyFont="1" applyBorder="1" applyAlignment="1" applyProtection="1">
      <alignment horizontal="left" vertical="top"/>
    </xf>
    <xf numFmtId="0" fontId="1" fillId="0" borderId="1" xfId="0" applyFont="1" applyBorder="1" applyAlignment="1" applyProtection="1">
      <alignment horizontal="left"/>
    </xf>
    <xf numFmtId="0" fontId="1" fillId="0" borderId="20" xfId="0" applyFont="1" applyBorder="1" applyAlignment="1" applyProtection="1">
      <alignment horizontal="center"/>
    </xf>
    <xf numFmtId="4" fontId="1" fillId="0" borderId="3" xfId="0" applyNumberFormat="1" applyFont="1" applyBorder="1" applyAlignment="1" applyProtection="1"/>
    <xf numFmtId="4" fontId="1" fillId="0" borderId="20" xfId="0" applyNumberFormat="1" applyFont="1" applyBorder="1" applyAlignment="1" applyProtection="1"/>
    <xf numFmtId="0" fontId="1" fillId="2" borderId="27" xfId="0" applyFont="1" applyFill="1" applyBorder="1" applyAlignment="1" applyProtection="1">
      <alignment vertical="top" wrapText="1"/>
    </xf>
    <xf numFmtId="4" fontId="2" fillId="0" borderId="43" xfId="0" applyNumberFormat="1" applyFont="1" applyFill="1" applyBorder="1" applyProtection="1"/>
    <xf numFmtId="0" fontId="2" fillId="0" borderId="4" xfId="0" applyFont="1" applyFill="1" applyBorder="1" applyProtection="1"/>
    <xf numFmtId="0" fontId="2" fillId="0" borderId="44" xfId="0" applyFont="1" applyFill="1" applyBorder="1" applyProtection="1"/>
    <xf numFmtId="4" fontId="13" fillId="0" borderId="0" xfId="0" applyNumberFormat="1" applyFont="1" applyFill="1" applyBorder="1" applyProtection="1"/>
    <xf numFmtId="0" fontId="2" fillId="0" borderId="5" xfId="0" applyFont="1" applyBorder="1" applyAlignment="1" applyProtection="1">
      <alignment vertical="center"/>
    </xf>
    <xf numFmtId="0" fontId="1" fillId="2" borderId="2" xfId="0" applyNumberFormat="1" applyFont="1" applyFill="1" applyBorder="1" applyAlignment="1" applyProtection="1">
      <alignment horizontal="center" vertical="center" wrapText="1"/>
    </xf>
    <xf numFmtId="0" fontId="1" fillId="2" borderId="28" xfId="0" applyFont="1" applyFill="1" applyBorder="1" applyAlignment="1" applyProtection="1">
      <alignment vertical="top"/>
    </xf>
    <xf numFmtId="0" fontId="1" fillId="7" borderId="0" xfId="0" applyFont="1" applyFill="1" applyProtection="1"/>
    <xf numFmtId="0" fontId="1" fillId="2" borderId="2" xfId="0" applyFont="1" applyFill="1" applyBorder="1" applyAlignment="1" applyProtection="1">
      <alignment horizontal="center"/>
    </xf>
    <xf numFmtId="0" fontId="1" fillId="0" borderId="0" xfId="0" applyFont="1" applyFill="1" applyBorder="1" applyAlignment="1" applyProtection="1">
      <alignment horizontal="center" wrapText="1"/>
    </xf>
    <xf numFmtId="0" fontId="2" fillId="0" borderId="44" xfId="0" applyFont="1" applyBorder="1" applyAlignment="1" applyProtection="1">
      <alignment horizontal="left" wrapText="1" indent="1"/>
    </xf>
    <xf numFmtId="4" fontId="1" fillId="2" borderId="43" xfId="0" applyNumberFormat="1" applyFont="1" applyFill="1" applyBorder="1" applyAlignment="1" applyProtection="1">
      <alignment horizontal="center" vertical="top" wrapText="1"/>
    </xf>
    <xf numFmtId="0" fontId="14" fillId="0" borderId="0" xfId="0" applyFont="1" applyFill="1" applyProtection="1">
      <protection locked="0"/>
    </xf>
    <xf numFmtId="0" fontId="1" fillId="0" borderId="0" xfId="0" applyFont="1" applyFill="1" applyBorder="1" applyAlignment="1" applyProtection="1">
      <alignment vertical="center"/>
    </xf>
    <xf numFmtId="0" fontId="1" fillId="0" borderId="49" xfId="0" applyNumberFormat="1" applyFont="1" applyBorder="1" applyAlignment="1" applyProtection="1">
      <alignment horizontal="justify" wrapText="1"/>
    </xf>
    <xf numFmtId="0" fontId="14" fillId="0" borderId="0" xfId="0" applyFont="1" applyFill="1" applyProtection="1"/>
    <xf numFmtId="0" fontId="14" fillId="0" borderId="0" xfId="3" applyFont="1" applyProtection="1"/>
    <xf numFmtId="0" fontId="14" fillId="0" borderId="0" xfId="3" applyFont="1" applyFill="1" applyProtection="1"/>
    <xf numFmtId="0" fontId="14" fillId="0" borderId="0" xfId="4" applyFont="1" applyFill="1" applyProtection="1"/>
    <xf numFmtId="0" fontId="15" fillId="0" borderId="0" xfId="0" applyFont="1" applyFill="1" applyAlignment="1">
      <alignment horizontal="justify"/>
    </xf>
    <xf numFmtId="0" fontId="2" fillId="0" borderId="3" xfId="0" applyFont="1" applyBorder="1" applyAlignment="1" applyProtection="1">
      <alignment horizontal="center"/>
    </xf>
    <xf numFmtId="0" fontId="1" fillId="0" borderId="45" xfId="0" applyFont="1" applyFill="1" applyBorder="1" applyAlignment="1" applyProtection="1">
      <alignment horizontal="left"/>
    </xf>
    <xf numFmtId="0" fontId="1" fillId="0" borderId="0" xfId="0" applyFont="1" applyFill="1" applyBorder="1" applyAlignment="1" applyProtection="1">
      <alignment horizontal="left"/>
    </xf>
    <xf numFmtId="0" fontId="14" fillId="0" borderId="0" xfId="0" applyFont="1" applyProtection="1">
      <protection locked="0"/>
    </xf>
    <xf numFmtId="0" fontId="6" fillId="0" borderId="0" xfId="0" applyFont="1" applyAlignment="1" applyProtection="1">
      <alignment horizontal="left" wrapText="1"/>
    </xf>
    <xf numFmtId="0" fontId="2" fillId="0" borderId="0" xfId="0" applyFont="1" applyAlignment="1" applyProtection="1">
      <alignment horizontal="justify" vertical="top" wrapText="1"/>
    </xf>
    <xf numFmtId="0" fontId="2" fillId="0" borderId="0" xfId="0" applyFont="1" applyFill="1" applyAlignment="1" applyProtection="1">
      <alignment vertical="center"/>
    </xf>
    <xf numFmtId="0" fontId="16" fillId="0" borderId="0" xfId="0" quotePrefix="1" applyFont="1" applyBorder="1" applyAlignment="1">
      <alignment horizontal="left" wrapText="1" indent="1"/>
    </xf>
    <xf numFmtId="0" fontId="2" fillId="0" borderId="49" xfId="0" applyNumberFormat="1" applyFont="1" applyBorder="1" applyAlignment="1" applyProtection="1">
      <alignment horizontal="justify" vertical="center" wrapText="1"/>
    </xf>
    <xf numFmtId="0" fontId="14" fillId="0" borderId="0" xfId="3" applyFont="1"/>
    <xf numFmtId="0" fontId="1" fillId="0" borderId="1" xfId="0" applyFont="1" applyBorder="1" applyAlignment="1" applyProtection="1">
      <alignment vertical="center"/>
    </xf>
    <xf numFmtId="20" fontId="2" fillId="0" borderId="0" xfId="0" applyNumberFormat="1" applyFont="1" applyProtection="1">
      <protection locked="0"/>
    </xf>
    <xf numFmtId="0" fontId="5" fillId="0" borderId="4" xfId="0" applyFont="1" applyBorder="1" applyAlignment="1">
      <alignment horizontal="left" vertical="top" wrapText="1" indent="1"/>
    </xf>
    <xf numFmtId="4" fontId="1" fillId="2" borderId="6" xfId="0" quotePrefix="1" applyNumberFormat="1" applyFont="1" applyFill="1" applyBorder="1" applyAlignment="1">
      <alignment horizontal="right" vertical="top" wrapText="1"/>
    </xf>
    <xf numFmtId="0" fontId="2" fillId="0" borderId="0" xfId="0" applyFont="1"/>
    <xf numFmtId="4" fontId="1" fillId="0" borderId="6" xfId="0" applyNumberFormat="1" applyFont="1" applyBorder="1" applyAlignment="1">
      <alignment horizontal="center" vertical="top" wrapText="1"/>
    </xf>
    <xf numFmtId="4" fontId="1" fillId="5" borderId="7" xfId="0" quotePrefix="1" applyNumberFormat="1" applyFont="1" applyFill="1" applyBorder="1"/>
    <xf numFmtId="4" fontId="1" fillId="2" borderId="7" xfId="0" quotePrefix="1" applyNumberFormat="1" applyFont="1" applyFill="1" applyBorder="1" applyAlignment="1">
      <alignment horizontal="center" vertical="center" wrapText="1"/>
    </xf>
    <xf numFmtId="4" fontId="1" fillId="5" borderId="2" xfId="0" quotePrefix="1" applyNumberFormat="1" applyFont="1" applyFill="1" applyBorder="1"/>
    <xf numFmtId="4" fontId="1" fillId="5" borderId="2" xfId="0" applyNumberFormat="1" applyFont="1" applyFill="1" applyBorder="1"/>
    <xf numFmtId="0" fontId="2" fillId="0" borderId="6" xfId="0" applyFont="1" applyBorder="1"/>
    <xf numFmtId="4" fontId="2" fillId="0" borderId="2" xfId="0" applyNumberFormat="1" applyFont="1" applyBorder="1"/>
    <xf numFmtId="0" fontId="2" fillId="0" borderId="18" xfId="0" applyFont="1" applyBorder="1"/>
    <xf numFmtId="4" fontId="2" fillId="5" borderId="2" xfId="0" applyNumberFormat="1" applyFont="1" applyFill="1" applyBorder="1"/>
    <xf numFmtId="4" fontId="1" fillId="5" borderId="6" xfId="0" applyNumberFormat="1" applyFont="1" applyFill="1" applyBorder="1" applyAlignment="1">
      <alignment horizontal="center" vertical="top" wrapText="1"/>
    </xf>
    <xf numFmtId="0" fontId="8" fillId="0" borderId="6" xfId="0" applyFont="1" applyBorder="1"/>
    <xf numFmtId="0" fontId="2" fillId="0" borderId="7" xfId="0" applyFont="1" applyBorder="1" applyAlignment="1">
      <alignment horizontal="left" wrapText="1" indent="1"/>
    </xf>
    <xf numFmtId="0" fontId="2" fillId="0" borderId="6" xfId="0" quotePrefix="1" applyFont="1" applyBorder="1" applyAlignment="1">
      <alignment horizontal="left" vertical="top" wrapText="1" indent="2"/>
    </xf>
    <xf numFmtId="0" fontId="19" fillId="0" borderId="0" xfId="0" applyFont="1"/>
    <xf numFmtId="0" fontId="17" fillId="0" borderId="0" xfId="0" applyFont="1" applyFill="1" applyBorder="1" applyAlignment="1" applyProtection="1">
      <alignment vertical="center"/>
    </xf>
    <xf numFmtId="4" fontId="21" fillId="2" borderId="40" xfId="0" applyNumberFormat="1" applyFont="1" applyFill="1" applyBorder="1" applyProtection="1"/>
    <xf numFmtId="4" fontId="1" fillId="0" borderId="37" xfId="0" quotePrefix="1" applyNumberFormat="1" applyFont="1" applyBorder="1" applyAlignment="1">
      <alignment wrapText="1"/>
    </xf>
    <xf numFmtId="0" fontId="17" fillId="0" borderId="4" xfId="0" applyFont="1" applyFill="1" applyBorder="1" applyAlignment="1" applyProtection="1">
      <alignment vertical="center"/>
    </xf>
    <xf numFmtId="0" fontId="22" fillId="0" borderId="4" xfId="0" applyFont="1" applyBorder="1" applyAlignment="1">
      <alignment horizontal="left" vertical="top" wrapText="1" indent="3"/>
    </xf>
    <xf numFmtId="4" fontId="22" fillId="0" borderId="6" xfId="0" applyNumberFormat="1" applyFont="1" applyBorder="1" applyAlignment="1" applyProtection="1">
      <alignment horizontal="right" vertical="top" wrapText="1"/>
      <protection locked="0"/>
    </xf>
    <xf numFmtId="0" fontId="22" fillId="0" borderId="0" xfId="0" applyFont="1"/>
    <xf numFmtId="4" fontId="21" fillId="2" borderId="6" xfId="0" applyNumberFormat="1" applyFont="1" applyFill="1" applyBorder="1" applyAlignment="1">
      <alignment horizontal="center" vertical="top" wrapText="1"/>
    </xf>
    <xf numFmtId="0" fontId="21" fillId="0" borderId="0" xfId="0" applyFont="1"/>
    <xf numFmtId="0" fontId="21" fillId="0" borderId="2" xfId="0" applyFont="1" applyBorder="1" applyAlignment="1">
      <alignment horizontal="center" wrapText="1"/>
    </xf>
    <xf numFmtId="0" fontId="21" fillId="0" borderId="5" xfId="0" applyFont="1" applyBorder="1" applyAlignment="1">
      <alignment horizontal="center" wrapText="1"/>
    </xf>
    <xf numFmtId="0" fontId="22" fillId="0" borderId="6" xfId="0" applyFont="1" applyBorder="1" applyAlignment="1">
      <alignment horizontal="left" vertical="top" wrapText="1" indent="3"/>
    </xf>
    <xf numFmtId="0" fontId="22" fillId="0" borderId="6" xfId="0" applyFont="1" applyBorder="1" applyAlignment="1">
      <alignment horizontal="left" wrapText="1" indent="1"/>
    </xf>
    <xf numFmtId="4" fontId="1" fillId="2" borderId="17" xfId="0" quotePrefix="1" applyNumberFormat="1" applyFont="1" applyFill="1" applyBorder="1" applyAlignment="1">
      <alignment horizontal="center" vertical="center" wrapText="1"/>
    </xf>
    <xf numFmtId="4" fontId="1" fillId="2" borderId="18" xfId="0" applyNumberFormat="1" applyFont="1" applyFill="1" applyBorder="1" applyAlignment="1">
      <alignment horizontal="center" vertical="top" wrapText="1"/>
    </xf>
    <xf numFmtId="4" fontId="1" fillId="2" borderId="7" xfId="0" quotePrefix="1" applyNumberFormat="1" applyFont="1" applyFill="1" applyBorder="1" applyAlignment="1">
      <alignment horizontal="center" vertical="top" wrapText="1"/>
    </xf>
    <xf numFmtId="4" fontId="21" fillId="5" borderId="6" xfId="0" quotePrefix="1" applyNumberFormat="1" applyFont="1" applyFill="1" applyBorder="1" applyAlignment="1">
      <alignment horizontal="center" vertical="top" wrapText="1"/>
    </xf>
    <xf numFmtId="4" fontId="21" fillId="5" borderId="7" xfId="0" applyNumberFormat="1" applyFont="1" applyFill="1" applyBorder="1"/>
    <xf numFmtId="0" fontId="21" fillId="0" borderId="7" xfId="0" applyFont="1" applyBorder="1" applyAlignment="1">
      <alignment horizontal="center"/>
    </xf>
    <xf numFmtId="0" fontId="21" fillId="0" borderId="7" xfId="0" applyFont="1" applyBorder="1" applyAlignment="1">
      <alignment vertical="center" wrapText="1"/>
    </xf>
    <xf numFmtId="0" fontId="22" fillId="0" borderId="7" xfId="0" applyFont="1" applyBorder="1"/>
    <xf numFmtId="0" fontId="22" fillId="0" borderId="6" xfId="0" applyFont="1" applyBorder="1" applyAlignment="1">
      <alignment wrapText="1"/>
    </xf>
    <xf numFmtId="4" fontId="22" fillId="0" borderId="6" xfId="0" applyNumberFormat="1" applyFont="1" applyBorder="1" applyProtection="1">
      <protection locked="0"/>
    </xf>
    <xf numFmtId="0" fontId="22" fillId="0" borderId="6" xfId="0" applyFont="1" applyBorder="1" applyAlignment="1">
      <alignment vertical="center" wrapText="1"/>
    </xf>
    <xf numFmtId="0" fontId="22" fillId="0" borderId="14" xfId="0" applyFont="1" applyBorder="1" applyAlignment="1">
      <alignment wrapText="1"/>
    </xf>
    <xf numFmtId="4" fontId="22" fillId="0" borderId="14" xfId="0" applyNumberFormat="1" applyFont="1" applyBorder="1" applyProtection="1">
      <protection locked="0"/>
    </xf>
    <xf numFmtId="4" fontId="21" fillId="0" borderId="2" xfId="0" applyNumberFormat="1" applyFont="1" applyBorder="1" applyAlignment="1" applyProtection="1"/>
    <xf numFmtId="14" fontId="21" fillId="0" borderId="37" xfId="0" quotePrefix="1" applyNumberFormat="1" applyFont="1" applyBorder="1" applyAlignment="1">
      <alignment horizontal="right" vertical="center"/>
    </xf>
    <xf numFmtId="14" fontId="21" fillId="0" borderId="37" xfId="0" applyNumberFormat="1" applyFont="1" applyBorder="1" applyAlignment="1">
      <alignment horizontal="right" vertical="center"/>
    </xf>
    <xf numFmtId="0" fontId="21" fillId="2" borderId="36" xfId="0" applyFont="1" applyFill="1" applyBorder="1" applyProtection="1"/>
    <xf numFmtId="0" fontId="22" fillId="0" borderId="0" xfId="0" applyFont="1" applyAlignment="1">
      <alignment horizontal="left" indent="1"/>
    </xf>
    <xf numFmtId="4" fontId="21" fillId="0" borderId="22" xfId="0" applyNumberFormat="1" applyFont="1" applyFill="1" applyBorder="1" applyAlignment="1" applyProtection="1"/>
    <xf numFmtId="4" fontId="22" fillId="0" borderId="19" xfId="0" applyNumberFormat="1" applyFont="1" applyFill="1" applyBorder="1" applyAlignment="1" applyProtection="1"/>
    <xf numFmtId="4" fontId="21" fillId="0" borderId="21" xfId="0" quotePrefix="1" applyNumberFormat="1" applyFont="1" applyFill="1" applyBorder="1" applyProtection="1"/>
    <xf numFmtId="4" fontId="22" fillId="0" borderId="21" xfId="0" applyNumberFormat="1" applyFont="1" applyFill="1" applyBorder="1" applyAlignment="1" applyProtection="1"/>
    <xf numFmtId="4" fontId="22" fillId="0" borderId="19" xfId="0" applyNumberFormat="1" applyFont="1" applyFill="1" applyBorder="1" applyProtection="1"/>
    <xf numFmtId="4" fontId="22" fillId="0" borderId="19" xfId="0" quotePrefix="1" applyNumberFormat="1" applyFont="1" applyFill="1" applyBorder="1" applyProtection="1"/>
    <xf numFmtId="4" fontId="21" fillId="0" borderId="19" xfId="0" applyNumberFormat="1" applyFont="1" applyFill="1" applyBorder="1" applyAlignment="1" applyProtection="1"/>
    <xf numFmtId="2" fontId="21" fillId="2" borderId="36" xfId="0" applyNumberFormat="1" applyFont="1" applyFill="1" applyBorder="1" applyProtection="1"/>
    <xf numFmtId="4" fontId="21" fillId="2" borderId="32" xfId="0" applyNumberFormat="1" applyFont="1" applyFill="1" applyBorder="1" applyProtection="1"/>
    <xf numFmtId="0" fontId="21" fillId="2" borderId="27" xfId="0" applyFont="1" applyFill="1" applyBorder="1" applyAlignment="1" applyProtection="1"/>
    <xf numFmtId="4" fontId="21" fillId="2" borderId="46" xfId="0" applyNumberFormat="1" applyFont="1" applyFill="1" applyBorder="1" applyProtection="1"/>
    <xf numFmtId="0" fontId="21" fillId="2" borderId="2" xfId="0" applyNumberFormat="1" applyFont="1" applyFill="1" applyBorder="1" applyAlignment="1" applyProtection="1">
      <alignment horizontal="center" wrapText="1"/>
    </xf>
    <xf numFmtId="0" fontId="21" fillId="0" borderId="13" xfId="0" applyFont="1" applyFill="1" applyBorder="1" applyAlignment="1" applyProtection="1">
      <alignment horizontal="left"/>
    </xf>
    <xf numFmtId="4" fontId="21" fillId="2" borderId="21" xfId="0" applyNumberFormat="1" applyFont="1" applyFill="1" applyBorder="1" applyProtection="1"/>
    <xf numFmtId="4" fontId="21" fillId="2" borderId="32" xfId="0" quotePrefix="1" applyNumberFormat="1" applyFont="1" applyFill="1" applyBorder="1" applyAlignment="1">
      <alignment wrapText="1"/>
    </xf>
    <xf numFmtId="4" fontId="21" fillId="2" borderId="47" xfId="0" applyNumberFormat="1" applyFont="1" applyFill="1" applyBorder="1" applyAlignment="1" applyProtection="1"/>
    <xf numFmtId="0" fontId="21" fillId="2" borderId="2" xfId="0" applyNumberFormat="1" applyFont="1" applyFill="1" applyBorder="1" applyAlignment="1" applyProtection="1">
      <alignment horizontal="center" vertical="center" wrapText="1"/>
    </xf>
    <xf numFmtId="4" fontId="21" fillId="0" borderId="5" xfId="0" applyNumberFormat="1" applyFont="1" applyBorder="1" applyAlignment="1" applyProtection="1"/>
    <xf numFmtId="4" fontId="21" fillId="0" borderId="22" xfId="0" applyNumberFormat="1" applyFont="1" applyFill="1" applyBorder="1" applyProtection="1"/>
    <xf numFmtId="4" fontId="22" fillId="0" borderId="23" xfId="0" applyNumberFormat="1" applyFont="1" applyFill="1" applyBorder="1" applyProtection="1"/>
    <xf numFmtId="0" fontId="21" fillId="2" borderId="20" xfId="0" applyFont="1" applyFill="1" applyBorder="1" applyProtection="1"/>
    <xf numFmtId="4" fontId="21" fillId="2" borderId="41" xfId="0" applyNumberFormat="1" applyFont="1" applyFill="1" applyBorder="1" applyProtection="1"/>
    <xf numFmtId="4" fontId="21" fillId="2" borderId="33" xfId="0" applyNumberFormat="1" applyFont="1" applyFill="1" applyBorder="1" applyProtection="1"/>
    <xf numFmtId="4" fontId="22" fillId="6" borderId="51" xfId="0" applyNumberFormat="1" applyFont="1" applyFill="1" applyBorder="1" applyProtection="1"/>
    <xf numFmtId="4" fontId="21" fillId="4" borderId="21" xfId="0" applyNumberFormat="1" applyFont="1" applyFill="1" applyBorder="1" applyProtection="1"/>
    <xf numFmtId="4" fontId="21" fillId="4" borderId="40" xfId="0" applyNumberFormat="1" applyFont="1" applyFill="1" applyBorder="1" applyProtection="1"/>
    <xf numFmtId="4" fontId="21" fillId="2" borderId="23" xfId="0" applyNumberFormat="1" applyFont="1" applyFill="1" applyBorder="1" applyProtection="1"/>
    <xf numFmtId="4" fontId="21" fillId="2" borderId="51" xfId="0" applyNumberFormat="1" applyFont="1" applyFill="1" applyBorder="1" applyProtection="1"/>
    <xf numFmtId="0" fontId="22" fillId="0" borderId="0" xfId="0" applyFont="1" applyProtection="1"/>
    <xf numFmtId="4" fontId="21" fillId="4" borderId="19" xfId="0" applyNumberFormat="1" applyFont="1" applyFill="1" applyBorder="1" applyProtection="1"/>
    <xf numFmtId="0" fontId="8" fillId="0" borderId="0" xfId="0" applyFont="1" applyFill="1" applyBorder="1" applyAlignment="1">
      <alignment horizontal="left" vertical="top" wrapText="1" indent="2"/>
    </xf>
    <xf numFmtId="0" fontId="18" fillId="0" borderId="0" xfId="0" applyFont="1" applyFill="1" applyBorder="1"/>
    <xf numFmtId="0" fontId="8" fillId="0" borderId="0" xfId="0" applyFont="1" applyFill="1" applyBorder="1"/>
    <xf numFmtId="0" fontId="22" fillId="0" borderId="44" xfId="0" applyFont="1" applyBorder="1" applyAlignment="1">
      <alignment horizontal="left" wrapText="1" indent="2"/>
    </xf>
    <xf numFmtId="4" fontId="1" fillId="5" borderId="14" xfId="0" quotePrefix="1" applyNumberFormat="1" applyFont="1" applyFill="1" applyBorder="1" applyAlignment="1">
      <alignment horizontal="center" vertical="top" wrapText="1"/>
    </xf>
    <xf numFmtId="4" fontId="1" fillId="2" borderId="3" xfId="0" quotePrefix="1" applyNumberFormat="1" applyFont="1" applyFill="1" applyBorder="1" applyAlignment="1">
      <alignment horizontal="center" vertical="top" wrapText="1"/>
    </xf>
    <xf numFmtId="4" fontId="20" fillId="0" borderId="14" xfId="0" applyNumberFormat="1" applyFont="1" applyBorder="1" applyAlignment="1">
      <alignment horizontal="center" vertical="top" wrapText="1"/>
    </xf>
    <xf numFmtId="4" fontId="10" fillId="0" borderId="14" xfId="0" applyNumberFormat="1" applyFont="1" applyBorder="1" applyAlignment="1">
      <alignment horizontal="center" vertical="top" wrapText="1"/>
    </xf>
    <xf numFmtId="4" fontId="1" fillId="0" borderId="6" xfId="0" applyNumberFormat="1" applyFont="1" applyFill="1" applyBorder="1" applyAlignment="1">
      <alignment horizontal="center" vertical="top" wrapText="1"/>
    </xf>
    <xf numFmtId="4" fontId="1" fillId="0" borderId="0" xfId="0" applyNumberFormat="1" applyFont="1" applyFill="1" applyBorder="1" applyAlignment="1">
      <alignment horizontal="center" vertical="top" wrapText="1"/>
    </xf>
    <xf numFmtId="0" fontId="1" fillId="0" borderId="0" xfId="0" applyFont="1" applyAlignment="1" applyProtection="1">
      <alignment horizontal="left" vertical="top"/>
      <protection locked="0"/>
    </xf>
    <xf numFmtId="0" fontId="19" fillId="0" borderId="0" xfId="0" applyFont="1" applyProtection="1">
      <protection locked="0"/>
    </xf>
    <xf numFmtId="4" fontId="2" fillId="0" borderId="2" xfId="0" applyNumberFormat="1" applyFont="1" applyFill="1" applyBorder="1"/>
    <xf numFmtId="4" fontId="2" fillId="0" borderId="2" xfId="0" quotePrefix="1" applyNumberFormat="1" applyFont="1" applyFill="1" applyBorder="1" applyAlignment="1">
      <alignment wrapText="1"/>
    </xf>
    <xf numFmtId="0" fontId="1" fillId="0" borderId="1" xfId="0" applyFont="1" applyFill="1" applyBorder="1" applyAlignment="1" applyProtection="1">
      <alignment horizontal="center" wrapText="1"/>
    </xf>
    <xf numFmtId="0" fontId="1" fillId="0" borderId="5" xfId="0" applyFont="1" applyFill="1" applyBorder="1" applyAlignment="1" applyProtection="1">
      <alignment horizontal="center" wrapText="1"/>
    </xf>
    <xf numFmtId="0" fontId="1" fillId="0" borderId="1" xfId="0" applyFont="1" applyFill="1" applyBorder="1" applyAlignment="1" applyProtection="1">
      <alignment horizontal="center" vertical="center" wrapText="1"/>
    </xf>
    <xf numFmtId="0" fontId="2" fillId="0" borderId="5" xfId="0" applyFont="1" applyBorder="1" applyAlignment="1" applyProtection="1">
      <alignment horizontal="center" vertical="center"/>
    </xf>
    <xf numFmtId="0" fontId="1" fillId="0" borderId="45" xfId="0" applyFont="1" applyFill="1" applyBorder="1" applyAlignment="1" applyProtection="1"/>
    <xf numFmtId="0" fontId="2" fillId="0" borderId="36" xfId="0" applyFont="1" applyBorder="1" applyAlignment="1" applyProtection="1"/>
    <xf numFmtId="0" fontId="2" fillId="0" borderId="17" xfId="0" applyFont="1" applyBorder="1" applyAlignment="1" applyProtection="1"/>
    <xf numFmtId="0" fontId="1" fillId="0" borderId="4" xfId="0" applyFont="1" applyFill="1" applyBorder="1" applyAlignment="1" applyProtection="1"/>
    <xf numFmtId="0" fontId="2" fillId="0" borderId="0" xfId="0" applyFont="1" applyAlignment="1" applyProtection="1"/>
    <xf numFmtId="0" fontId="2" fillId="0" borderId="18" xfId="0" applyFont="1" applyBorder="1" applyAlignment="1" applyProtection="1"/>
    <xf numFmtId="0" fontId="1" fillId="0" borderId="44" xfId="0" applyFont="1" applyFill="1" applyBorder="1" applyAlignment="1" applyProtection="1"/>
    <xf numFmtId="0" fontId="2" fillId="0" borderId="3" xfId="0" applyFont="1" applyBorder="1" applyAlignment="1" applyProtection="1"/>
    <xf numFmtId="0" fontId="2" fillId="0" borderId="43" xfId="0" applyFont="1" applyBorder="1" applyAlignment="1" applyProtection="1"/>
    <xf numFmtId="0" fontId="2" fillId="0" borderId="3" xfId="0" applyFont="1" applyBorder="1" applyAlignment="1" applyProtection="1">
      <alignment horizontal="center"/>
    </xf>
    <xf numFmtId="0" fontId="1" fillId="0" borderId="5" xfId="0" applyFont="1" applyFill="1" applyBorder="1" applyAlignment="1" applyProtection="1">
      <alignment horizontal="center" vertical="center" wrapText="1"/>
    </xf>
    <xf numFmtId="0" fontId="2" fillId="0" borderId="20" xfId="0" applyFont="1" applyBorder="1" applyAlignment="1" applyProtection="1">
      <alignment horizontal="center"/>
    </xf>
    <xf numFmtId="0" fontId="1" fillId="0" borderId="45" xfId="0" applyFont="1" applyFill="1" applyBorder="1" applyAlignment="1" applyProtection="1">
      <alignment horizontal="left"/>
    </xf>
    <xf numFmtId="0" fontId="1" fillId="0" borderId="36" xfId="0" applyFont="1" applyFill="1" applyBorder="1" applyAlignment="1" applyProtection="1">
      <alignment horizontal="left"/>
    </xf>
    <xf numFmtId="0" fontId="1" fillId="0" borderId="17" xfId="0" applyFont="1" applyFill="1" applyBorder="1" applyAlignment="1" applyProtection="1">
      <alignment horizontal="left"/>
    </xf>
    <xf numFmtId="0" fontId="1" fillId="0" borderId="4" xfId="0" applyFont="1" applyFill="1" applyBorder="1" applyAlignment="1" applyProtection="1">
      <alignment horizontal="left"/>
    </xf>
    <xf numFmtId="0" fontId="1" fillId="0" borderId="0" xfId="0" applyFont="1" applyFill="1" applyBorder="1" applyAlignment="1" applyProtection="1">
      <alignment horizontal="left"/>
    </xf>
    <xf numFmtId="0" fontId="1" fillId="0" borderId="18" xfId="0" applyFont="1" applyFill="1" applyBorder="1" applyAlignment="1" applyProtection="1">
      <alignment horizontal="left"/>
    </xf>
    <xf numFmtId="0" fontId="1" fillId="0" borderId="44" xfId="0" applyFont="1" applyFill="1" applyBorder="1" applyAlignment="1" applyProtection="1">
      <alignment horizontal="left"/>
    </xf>
    <xf numFmtId="0" fontId="1" fillId="0" borderId="3" xfId="0" applyFont="1" applyFill="1" applyBorder="1" applyAlignment="1" applyProtection="1">
      <alignment horizontal="left"/>
    </xf>
    <xf numFmtId="0" fontId="1" fillId="0" borderId="43" xfId="0" applyFont="1" applyFill="1" applyBorder="1" applyAlignment="1" applyProtection="1">
      <alignment horizontal="left"/>
    </xf>
    <xf numFmtId="0" fontId="1" fillId="0" borderId="20" xfId="0" applyFont="1" applyFill="1" applyBorder="1" applyAlignment="1" applyProtection="1">
      <alignment horizontal="center" wrapText="1"/>
    </xf>
    <xf numFmtId="4" fontId="11" fillId="0" borderId="1" xfId="0" applyNumberFormat="1" applyFont="1" applyBorder="1" applyAlignment="1" applyProtection="1">
      <alignment horizontal="center" vertical="center" wrapText="1"/>
    </xf>
    <xf numFmtId="4" fontId="11" fillId="0" borderId="5" xfId="0" applyNumberFormat="1" applyFont="1" applyBorder="1" applyAlignment="1" applyProtection="1">
      <alignment horizontal="center" vertical="center"/>
    </xf>
    <xf numFmtId="4" fontId="11" fillId="0" borderId="1" xfId="0" applyNumberFormat="1" applyFont="1" applyBorder="1" applyAlignment="1" applyProtection="1">
      <alignment horizontal="center" vertical="center"/>
    </xf>
    <xf numFmtId="0" fontId="1" fillId="0" borderId="0" xfId="0" applyFont="1" applyFill="1" applyBorder="1" applyAlignment="1" applyProtection="1"/>
    <xf numFmtId="0" fontId="1" fillId="0" borderId="18" xfId="0" applyFont="1" applyFill="1" applyBorder="1" applyAlignment="1" applyProtection="1"/>
    <xf numFmtId="0" fontId="1" fillId="0" borderId="3" xfId="0" applyFont="1" applyFill="1" applyBorder="1" applyAlignment="1" applyProtection="1"/>
    <xf numFmtId="0" fontId="1" fillId="0" borderId="43" xfId="0" applyFont="1" applyFill="1" applyBorder="1" applyAlignment="1" applyProtection="1"/>
    <xf numFmtId="0" fontId="2" fillId="0" borderId="45" xfId="0" applyFont="1" applyBorder="1" applyAlignment="1" applyProtection="1">
      <alignment horizontal="left" vertical="top"/>
    </xf>
    <xf numFmtId="0" fontId="2" fillId="0" borderId="36" xfId="0" applyFont="1" applyBorder="1" applyAlignment="1" applyProtection="1">
      <alignment horizontal="left" vertical="top"/>
    </xf>
    <xf numFmtId="0" fontId="2" fillId="0" borderId="17" xfId="0" applyFont="1" applyBorder="1" applyAlignment="1" applyProtection="1">
      <alignment horizontal="left" vertical="top"/>
    </xf>
    <xf numFmtId="0" fontId="2" fillId="0" borderId="4" xfId="0" applyFont="1" applyBorder="1" applyAlignment="1" applyProtection="1">
      <alignment horizontal="left" vertical="top"/>
    </xf>
    <xf numFmtId="0" fontId="2" fillId="0" borderId="0" xfId="0" applyFont="1" applyBorder="1" applyAlignment="1" applyProtection="1">
      <alignment horizontal="left" vertical="top"/>
    </xf>
    <xf numFmtId="0" fontId="2" fillId="0" borderId="18" xfId="0" applyFont="1" applyBorder="1" applyAlignment="1" applyProtection="1">
      <alignment horizontal="left" vertical="top"/>
    </xf>
    <xf numFmtId="0" fontId="2" fillId="0" borderId="44" xfId="0" applyFont="1" applyBorder="1" applyAlignment="1" applyProtection="1">
      <alignment horizontal="left" vertical="top"/>
    </xf>
    <xf numFmtId="0" fontId="2" fillId="0" borderId="3" xfId="0" applyFont="1" applyBorder="1" applyAlignment="1" applyProtection="1">
      <alignment horizontal="left" vertical="top"/>
    </xf>
    <xf numFmtId="0" fontId="2" fillId="0" borderId="43" xfId="0" applyFont="1" applyBorder="1" applyAlignment="1" applyProtection="1">
      <alignment horizontal="left" vertical="top"/>
    </xf>
    <xf numFmtId="0" fontId="2" fillId="0" borderId="45"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36" xfId="0" applyFont="1" applyBorder="1" applyAlignment="1" applyProtection="1">
      <alignment horizontal="left" wrapText="1"/>
      <protection locked="0"/>
    </xf>
    <xf numFmtId="0" fontId="2" fillId="0" borderId="0" xfId="0" applyFont="1" applyBorder="1" applyAlignment="1" applyProtection="1">
      <alignment horizontal="left" wrapText="1"/>
      <protection locked="0"/>
    </xf>
    <xf numFmtId="0" fontId="2" fillId="0" borderId="3" xfId="0" applyFont="1" applyBorder="1" applyAlignment="1" applyProtection="1">
      <alignment horizontal="left" wrapText="1"/>
      <protection locked="0"/>
    </xf>
    <xf numFmtId="0" fontId="2" fillId="0" borderId="17" xfId="0" applyFont="1" applyBorder="1" applyAlignment="1" applyProtection="1">
      <alignment horizontal="left" wrapText="1"/>
      <protection locked="0"/>
    </xf>
    <xf numFmtId="0" fontId="1" fillId="4" borderId="28" xfId="0" applyFont="1" applyFill="1" applyBorder="1" applyAlignment="1" applyProtection="1">
      <alignment horizontal="left" vertical="center" wrapText="1"/>
    </xf>
    <xf numFmtId="0" fontId="1" fillId="4" borderId="47" xfId="0" applyFont="1" applyFill="1" applyBorder="1" applyAlignment="1" applyProtection="1">
      <alignment horizontal="left" vertical="center" wrapText="1"/>
    </xf>
    <xf numFmtId="0" fontId="2" fillId="0" borderId="45" xfId="0" applyFont="1" applyBorder="1" applyAlignment="1" applyProtection="1">
      <alignment horizontal="left" vertical="top" wrapText="1"/>
    </xf>
    <xf numFmtId="0" fontId="2" fillId="0" borderId="36" xfId="0" applyFont="1" applyBorder="1" applyAlignment="1" applyProtection="1">
      <alignment horizontal="left" vertical="top" wrapText="1"/>
    </xf>
    <xf numFmtId="0" fontId="2" fillId="0" borderId="17" xfId="0" applyFont="1" applyBorder="1" applyAlignment="1" applyProtection="1">
      <alignment horizontal="left" vertical="top" wrapText="1"/>
    </xf>
    <xf numFmtId="0" fontId="2" fillId="0" borderId="4"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18" xfId="0" applyFont="1" applyBorder="1" applyAlignment="1" applyProtection="1">
      <alignment horizontal="left" vertical="top" wrapText="1"/>
    </xf>
    <xf numFmtId="0" fontId="2" fillId="0" borderId="44"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2" fillId="0" borderId="43" xfId="0" applyFont="1" applyBorder="1" applyAlignment="1" applyProtection="1">
      <alignment horizontal="left" vertical="top" wrapText="1"/>
    </xf>
  </cellXfs>
  <cellStyles count="6">
    <cellStyle name="Enllaç" xfId="1" builtinId="8"/>
    <cellStyle name="Normal" xfId="0" builtinId="0"/>
    <cellStyle name="Normal 2" xfId="2" xr:uid="{00000000-0005-0000-0000-000002000000}"/>
    <cellStyle name="Normal 3" xfId="3" xr:uid="{00000000-0005-0000-0000-000003000000}"/>
    <cellStyle name="Normal 3 2" xfId="4" xr:uid="{00000000-0005-0000-0000-000004000000}"/>
    <cellStyle name="Normal 4" xfId="5" xr:uid="{00000000-0005-0000-0000-000005000000}"/>
  </cellStyles>
  <dxfs count="24">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E1C14D"/>
      <color rgb="FFFFFF99"/>
      <color rgb="FF39E40A"/>
      <color rgb="FFA2FA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2953518</xdr:colOff>
      <xdr:row>1</xdr:row>
      <xdr:rowOff>152401</xdr:rowOff>
    </xdr:to>
    <xdr:pic>
      <xdr:nvPicPr>
        <xdr:cNvPr id="4" name="Imatge 3">
          <a:extLst>
            <a:ext uri="{FF2B5EF4-FFF2-40B4-BE49-F238E27FC236}">
              <a16:creationId xmlns:a16="http://schemas.microsoft.com/office/drawing/2014/main" id="{7E49EAD9-A5D3-3EC2-15B0-EADC720344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53518" cy="32004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www.gencat.cat/economia/doc/doc_23662608_1.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ull1"/>
  <dimension ref="A1:A33"/>
  <sheetViews>
    <sheetView workbookViewId="0">
      <selection sqref="A1:XFD1048576"/>
    </sheetView>
  </sheetViews>
  <sheetFormatPr defaultColWidth="9.21875" defaultRowHeight="13.2" x14ac:dyDescent="0.25"/>
  <cols>
    <col min="1" max="1" width="100.5546875" style="11" customWidth="1"/>
    <col min="2" max="2" width="10.44140625" style="157" customWidth="1"/>
    <col min="3" max="16384" width="9.21875" style="157"/>
  </cols>
  <sheetData>
    <row r="1" spans="1:1" x14ac:dyDescent="0.25">
      <c r="A1" s="79" t="s">
        <v>267</v>
      </c>
    </row>
    <row r="2" spans="1:1" x14ac:dyDescent="0.25">
      <c r="A2" s="79"/>
    </row>
    <row r="3" spans="1:1" ht="13.8" x14ac:dyDescent="0.25">
      <c r="A3" s="158" t="s">
        <v>264</v>
      </c>
    </row>
    <row r="4" spans="1:1" ht="13.8" x14ac:dyDescent="0.25">
      <c r="A4" s="158"/>
    </row>
    <row r="5" spans="1:1" x14ac:dyDescent="0.25">
      <c r="A5" s="79" t="s">
        <v>268</v>
      </c>
    </row>
    <row r="7" spans="1:1" x14ac:dyDescent="0.25">
      <c r="A7" s="159" t="s">
        <v>141</v>
      </c>
    </row>
    <row r="8" spans="1:1" x14ac:dyDescent="0.25">
      <c r="A8" s="169"/>
    </row>
    <row r="9" spans="1:1" ht="26.4" x14ac:dyDescent="0.25">
      <c r="A9" s="160" t="s">
        <v>140</v>
      </c>
    </row>
    <row r="10" spans="1:1" ht="3.75" customHeight="1" x14ac:dyDescent="0.25">
      <c r="A10" s="160"/>
    </row>
    <row r="11" spans="1:1" ht="75" customHeight="1" x14ac:dyDescent="0.25">
      <c r="A11" s="163" t="s">
        <v>248</v>
      </c>
    </row>
    <row r="12" spans="1:1" x14ac:dyDescent="0.25">
      <c r="A12" s="162"/>
    </row>
    <row r="13" spans="1:1" ht="26.4" x14ac:dyDescent="0.25">
      <c r="A13" s="163" t="s">
        <v>265</v>
      </c>
    </row>
    <row r="14" spans="1:1" x14ac:dyDescent="0.25">
      <c r="A14" s="163"/>
    </row>
    <row r="15" spans="1:1" ht="39.6" x14ac:dyDescent="0.25">
      <c r="A15" s="163" t="s">
        <v>132</v>
      </c>
    </row>
    <row r="16" spans="1:1" x14ac:dyDescent="0.25">
      <c r="A16" s="162"/>
    </row>
    <row r="17" spans="1:1" x14ac:dyDescent="0.25">
      <c r="A17" s="161" t="s">
        <v>133</v>
      </c>
    </row>
    <row r="19" spans="1:1" x14ac:dyDescent="0.25">
      <c r="A19" s="162" t="s">
        <v>269</v>
      </c>
    </row>
    <row r="20" spans="1:1" x14ac:dyDescent="0.25">
      <c r="A20" s="162" t="s">
        <v>134</v>
      </c>
    </row>
    <row r="21" spans="1:1" x14ac:dyDescent="0.25">
      <c r="A21" s="162" t="s">
        <v>135</v>
      </c>
    </row>
    <row r="22" spans="1:1" x14ac:dyDescent="0.25">
      <c r="A22" s="162" t="s">
        <v>85</v>
      </c>
    </row>
    <row r="23" spans="1:1" ht="63" customHeight="1" x14ac:dyDescent="0.25">
      <c r="A23" s="170" t="s">
        <v>136</v>
      </c>
    </row>
    <row r="24" spans="1:1" x14ac:dyDescent="0.25">
      <c r="A24" s="163" t="s">
        <v>137</v>
      </c>
    </row>
    <row r="25" spans="1:1" ht="26.4" x14ac:dyDescent="0.25">
      <c r="A25" s="162" t="s">
        <v>138</v>
      </c>
    </row>
    <row r="26" spans="1:1" x14ac:dyDescent="0.25">
      <c r="A26" s="163" t="s">
        <v>139</v>
      </c>
    </row>
    <row r="27" spans="1:1" ht="39.6" x14ac:dyDescent="0.25">
      <c r="A27" s="162" t="s">
        <v>270</v>
      </c>
    </row>
    <row r="28" spans="1:1" x14ac:dyDescent="0.25">
      <c r="A28" s="162"/>
    </row>
    <row r="29" spans="1:1" x14ac:dyDescent="0.25">
      <c r="A29" s="162"/>
    </row>
    <row r="30" spans="1:1" ht="26.4" x14ac:dyDescent="0.25">
      <c r="A30" s="162" t="s">
        <v>272</v>
      </c>
    </row>
    <row r="31" spans="1:1" ht="26.4" x14ac:dyDescent="0.25">
      <c r="A31" s="171" t="s">
        <v>271</v>
      </c>
    </row>
    <row r="33" spans="1:1" x14ac:dyDescent="0.25">
      <c r="A33" s="172"/>
    </row>
  </sheetData>
  <phoneticPr fontId="3" type="noConversion"/>
  <hyperlinks>
    <hyperlink ref="A31" r:id="rId1" display="Instruccions per a l'elaboració del balanç i compte de pèrdues i guanys dels pressupostos de la Generalitat per a l'any 2010" xr:uid="{00000000-0004-0000-0000-000000000000}"/>
  </hyperlinks>
  <pageMargins left="0.75" right="0.75" top="1" bottom="1" header="0" footer="0"/>
  <pageSetup paperSize="9" orientation="portrait" r:id="rId2"/>
  <headerFooter alignWithMargins="0"/>
  <customProperties>
    <customPr name="_pios_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ull2">
    <pageSetUpPr fitToPage="1"/>
  </sheetPr>
  <dimension ref="A4:B34"/>
  <sheetViews>
    <sheetView showGridLines="0" tabSelected="1" workbookViewId="0">
      <selection activeCell="A4" sqref="A4"/>
    </sheetView>
  </sheetViews>
  <sheetFormatPr defaultColWidth="9.21875" defaultRowHeight="13.2" x14ac:dyDescent="0.25"/>
  <cols>
    <col min="1" max="1" width="100.5546875" style="11" customWidth="1"/>
    <col min="2" max="2" width="10.44140625" style="157" customWidth="1"/>
    <col min="3" max="16384" width="9.21875" style="157"/>
  </cols>
  <sheetData>
    <row r="4" spans="1:2" s="11" customFormat="1" x14ac:dyDescent="0.25">
      <c r="A4" s="79" t="s">
        <v>488</v>
      </c>
    </row>
    <row r="5" spans="1:2" s="11" customFormat="1" ht="5.25" customHeight="1" x14ac:dyDescent="0.25">
      <c r="A5" s="79"/>
    </row>
    <row r="6" spans="1:2" s="11" customFormat="1" ht="13.8" x14ac:dyDescent="0.25">
      <c r="A6" s="319" t="s">
        <v>467</v>
      </c>
    </row>
    <row r="7" spans="1:2" s="11" customFormat="1" ht="9" customHeight="1" x14ac:dyDescent="0.25">
      <c r="A7" s="158"/>
    </row>
    <row r="8" spans="1:2" s="11" customFormat="1" x14ac:dyDescent="0.25">
      <c r="A8" s="79" t="s">
        <v>489</v>
      </c>
    </row>
    <row r="9" spans="1:2" s="11" customFormat="1" ht="6.75" customHeight="1" x14ac:dyDescent="0.25"/>
    <row r="10" spans="1:2" s="11" customFormat="1" x14ac:dyDescent="0.25">
      <c r="A10" s="159" t="s">
        <v>141</v>
      </c>
    </row>
    <row r="11" spans="1:2" s="11" customFormat="1" ht="7.5" customHeight="1" x14ac:dyDescent="0.25">
      <c r="A11" s="169"/>
    </row>
    <row r="12" spans="1:2" s="11" customFormat="1" ht="72.599999999999994" customHeight="1" x14ac:dyDescent="0.25">
      <c r="A12" s="320" t="s">
        <v>490</v>
      </c>
      <c r="B12" s="321"/>
    </row>
    <row r="13" spans="1:2" s="11" customFormat="1" ht="0.75" hidden="1" customHeight="1" x14ac:dyDescent="0.25">
      <c r="A13" s="160"/>
    </row>
    <row r="14" spans="1:2" s="11" customFormat="1" ht="79.2" x14ac:dyDescent="0.25">
      <c r="A14" s="163" t="s">
        <v>425</v>
      </c>
    </row>
    <row r="15" spans="1:2" s="11" customFormat="1" ht="6.75" customHeight="1" x14ac:dyDescent="0.25">
      <c r="A15" s="162"/>
    </row>
    <row r="16" spans="1:2" s="11" customFormat="1" ht="39.6" x14ac:dyDescent="0.25">
      <c r="A16" s="163" t="s">
        <v>426</v>
      </c>
    </row>
    <row r="17" spans="1:2" s="11" customFormat="1" ht="7.5" customHeight="1" x14ac:dyDescent="0.25">
      <c r="A17" s="163"/>
    </row>
    <row r="18" spans="1:2" s="11" customFormat="1" ht="39.6" x14ac:dyDescent="0.25">
      <c r="A18" s="163" t="s">
        <v>491</v>
      </c>
    </row>
    <row r="19" spans="1:2" ht="27.6" x14ac:dyDescent="0.25">
      <c r="A19" s="322" t="s">
        <v>492</v>
      </c>
      <c r="B19" s="11"/>
    </row>
    <row r="20" spans="1:2" ht="27.6" x14ac:dyDescent="0.25">
      <c r="A20" s="322" t="s">
        <v>493</v>
      </c>
      <c r="B20" s="11"/>
    </row>
    <row r="21" spans="1:2" ht="27.6" x14ac:dyDescent="0.25">
      <c r="A21" s="322" t="s">
        <v>377</v>
      </c>
      <c r="B21" s="11"/>
    </row>
    <row r="22" spans="1:2" s="11" customFormat="1" x14ac:dyDescent="0.25">
      <c r="A22" s="262"/>
    </row>
    <row r="23" spans="1:2" s="11" customFormat="1" x14ac:dyDescent="0.25">
      <c r="A23" s="161" t="s">
        <v>306</v>
      </c>
    </row>
    <row r="24" spans="1:2" s="11" customFormat="1" ht="1.5" customHeight="1" thickBot="1" x14ac:dyDescent="0.3">
      <c r="A24" s="17"/>
    </row>
    <row r="25" spans="1:2" s="11" customFormat="1" ht="27.75" customHeight="1" x14ac:dyDescent="0.25">
      <c r="A25" s="219" t="s">
        <v>495</v>
      </c>
    </row>
    <row r="26" spans="1:2" s="11" customFormat="1" ht="20.25" customHeight="1" x14ac:dyDescent="0.25">
      <c r="A26" s="220" t="s">
        <v>134</v>
      </c>
    </row>
    <row r="27" spans="1:2" s="11" customFormat="1" ht="19.5" customHeight="1" x14ac:dyDescent="0.25">
      <c r="A27" s="220" t="s">
        <v>135</v>
      </c>
    </row>
    <row r="28" spans="1:2" s="11" customFormat="1" ht="20.25" customHeight="1" x14ac:dyDescent="0.25">
      <c r="A28" s="220" t="s">
        <v>85</v>
      </c>
    </row>
    <row r="29" spans="1:2" s="11" customFormat="1" ht="66.599999999999994" customHeight="1" x14ac:dyDescent="0.25">
      <c r="A29" s="221" t="s">
        <v>310</v>
      </c>
    </row>
    <row r="30" spans="1:2" s="11" customFormat="1" ht="21" customHeight="1" x14ac:dyDescent="0.25">
      <c r="A30" s="323" t="s">
        <v>137</v>
      </c>
    </row>
    <row r="31" spans="1:2" s="11" customFormat="1" ht="15" customHeight="1" x14ac:dyDescent="0.25">
      <c r="A31" s="222" t="s">
        <v>427</v>
      </c>
    </row>
    <row r="32" spans="1:2" s="11" customFormat="1" ht="42.75" customHeight="1" x14ac:dyDescent="0.25">
      <c r="A32" s="309" t="s">
        <v>494</v>
      </c>
    </row>
    <row r="33" spans="1:1" s="11" customFormat="1" ht="43.5" customHeight="1" thickBot="1" x14ac:dyDescent="0.3">
      <c r="A33" s="223" t="s">
        <v>466</v>
      </c>
    </row>
    <row r="34" spans="1:1" x14ac:dyDescent="0.25">
      <c r="A34" s="172"/>
    </row>
  </sheetData>
  <sheetProtection algorithmName="SHA-512" hashValue="fVm1vDLlgHZYUNtnqzWBOT5Se2cQA2ywiNStltTN/QL7AmBddsakzojrxzQ1YF5W0BWte+ssf+sZCqG/+mtF9Q==" saltValue="NGv0XTt92/lBnAda39KRog==" spinCount="100000" sheet="1" objects="1" scenarios="1"/>
  <pageMargins left="0.70866141732283472" right="0.70866141732283472" top="0.74803149606299213" bottom="0.74803149606299213" header="0.31496062992125984" footer="0.31496062992125984"/>
  <pageSetup paperSize="9" scale="88" orientation="portrait" r:id="rId1"/>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ull3">
    <pageSetUpPr fitToPage="1"/>
  </sheetPr>
  <dimension ref="A1:F70"/>
  <sheetViews>
    <sheetView showGridLines="0" zoomScaleNormal="100" workbookViewId="0">
      <selection activeCell="E22" sqref="E22"/>
    </sheetView>
  </sheetViews>
  <sheetFormatPr defaultColWidth="9.21875" defaultRowHeight="13.2" x14ac:dyDescent="0.25"/>
  <cols>
    <col min="1" max="1" width="66.5546875" style="11" customWidth="1"/>
    <col min="2" max="3" width="18.44140625" style="11" customWidth="1"/>
    <col min="4" max="4" width="4.44140625" style="11" customWidth="1"/>
    <col min="5" max="6" width="13.5546875" style="138" customWidth="1"/>
    <col min="7" max="7" width="9.21875" style="11"/>
    <col min="8" max="8" width="9.21875" style="11" customWidth="1"/>
    <col min="9" max="16384" width="9.21875" style="11"/>
  </cols>
  <sheetData>
    <row r="1" spans="1:6" x14ac:dyDescent="0.25">
      <c r="A1" s="352" t="s">
        <v>488</v>
      </c>
    </row>
    <row r="2" spans="1:6" x14ac:dyDescent="0.25">
      <c r="A2" s="31" t="s">
        <v>0</v>
      </c>
    </row>
    <row r="3" spans="1:6" x14ac:dyDescent="0.25">
      <c r="A3" s="31"/>
    </row>
    <row r="4" spans="1:6" x14ac:dyDescent="0.25">
      <c r="A4" s="423" t="s">
        <v>70</v>
      </c>
      <c r="B4" s="424"/>
      <c r="C4" s="424"/>
      <c r="D4" s="424"/>
      <c r="E4" s="424"/>
      <c r="F4" s="425"/>
    </row>
    <row r="5" spans="1:6" x14ac:dyDescent="0.25">
      <c r="A5" s="426" t="s">
        <v>71</v>
      </c>
      <c r="B5" s="427"/>
      <c r="C5" s="427"/>
      <c r="D5" s="427"/>
      <c r="E5" s="427"/>
      <c r="F5" s="428"/>
    </row>
    <row r="6" spans="1:6" x14ac:dyDescent="0.25">
      <c r="A6" s="429" t="s">
        <v>72</v>
      </c>
      <c r="B6" s="430"/>
      <c r="C6" s="430"/>
      <c r="D6" s="430"/>
      <c r="E6" s="430"/>
      <c r="F6" s="431"/>
    </row>
    <row r="7" spans="1:6" x14ac:dyDescent="0.25">
      <c r="B7" s="432" t="s">
        <v>1</v>
      </c>
      <c r="C7" s="432"/>
    </row>
    <row r="8" spans="1:6" ht="26.4" x14ac:dyDescent="0.25">
      <c r="A8" s="6" t="s">
        <v>65</v>
      </c>
      <c r="B8" s="353" t="s">
        <v>498</v>
      </c>
      <c r="C8" s="354" t="s">
        <v>499</v>
      </c>
      <c r="E8" s="419" t="s">
        <v>69</v>
      </c>
      <c r="F8" s="420"/>
    </row>
    <row r="9" spans="1:6" x14ac:dyDescent="0.25">
      <c r="A9" s="7" t="s">
        <v>3</v>
      </c>
      <c r="B9" s="59">
        <f>+B10+B11+B12+B13+B14+B15+B16</f>
        <v>0</v>
      </c>
      <c r="C9" s="59">
        <f>+C10+C11+C12+C13+C14+C15+C16</f>
        <v>0</v>
      </c>
      <c r="E9" s="28"/>
      <c r="F9" s="28"/>
    </row>
    <row r="10" spans="1:6" x14ac:dyDescent="0.25">
      <c r="A10" s="8" t="s">
        <v>472</v>
      </c>
      <c r="B10" s="14">
        <v>0</v>
      </c>
      <c r="C10" s="14">
        <v>0</v>
      </c>
      <c r="E10" s="16" t="str">
        <f>IF(B10&gt;=0,"Correcte","Error")</f>
        <v>Correcte</v>
      </c>
      <c r="F10" s="16" t="str">
        <f>IF(C10&gt;=0,"Correcte","Error")</f>
        <v>Correcte</v>
      </c>
    </row>
    <row r="11" spans="1:6" x14ac:dyDescent="0.25">
      <c r="A11" s="8" t="s">
        <v>473</v>
      </c>
      <c r="B11" s="14">
        <v>0</v>
      </c>
      <c r="C11" s="14">
        <v>0</v>
      </c>
      <c r="E11" s="16" t="str">
        <f t="shared" ref="E11:F16" si="0">IF(B11&gt;=0,"Correcte","Error")</f>
        <v>Correcte</v>
      </c>
      <c r="F11" s="16" t="str">
        <f t="shared" si="0"/>
        <v>Correcte</v>
      </c>
    </row>
    <row r="12" spans="1:6" x14ac:dyDescent="0.25">
      <c r="A12" s="8" t="s">
        <v>474</v>
      </c>
      <c r="B12" s="14">
        <v>0</v>
      </c>
      <c r="C12" s="14">
        <v>0</v>
      </c>
      <c r="E12" s="16" t="str">
        <f t="shared" si="0"/>
        <v>Correcte</v>
      </c>
      <c r="F12" s="16" t="str">
        <f t="shared" si="0"/>
        <v>Correcte</v>
      </c>
    </row>
    <row r="13" spans="1:6" x14ac:dyDescent="0.25">
      <c r="A13" s="8" t="s">
        <v>475</v>
      </c>
      <c r="B13" s="14">
        <v>0</v>
      </c>
      <c r="C13" s="14">
        <v>0</v>
      </c>
      <c r="E13" s="16" t="str">
        <f t="shared" si="0"/>
        <v>Correcte</v>
      </c>
      <c r="F13" s="16" t="str">
        <f t="shared" si="0"/>
        <v>Correcte</v>
      </c>
    </row>
    <row r="14" spans="1:6" x14ac:dyDescent="0.25">
      <c r="A14" s="8" t="s">
        <v>476</v>
      </c>
      <c r="B14" s="14">
        <v>0</v>
      </c>
      <c r="C14" s="14">
        <v>0</v>
      </c>
      <c r="E14" s="16" t="str">
        <f t="shared" si="0"/>
        <v>Correcte</v>
      </c>
      <c r="F14" s="16" t="str">
        <f t="shared" si="0"/>
        <v>Correcte</v>
      </c>
    </row>
    <row r="15" spans="1:6" x14ac:dyDescent="0.25">
      <c r="A15" s="8" t="s">
        <v>477</v>
      </c>
      <c r="B15" s="14">
        <v>0</v>
      </c>
      <c r="C15" s="14">
        <v>0</v>
      </c>
      <c r="E15" s="16" t="str">
        <f t="shared" si="0"/>
        <v>Correcte</v>
      </c>
      <c r="F15" s="16" t="str">
        <f t="shared" si="0"/>
        <v>Correcte</v>
      </c>
    </row>
    <row r="16" spans="1:6" x14ac:dyDescent="0.25">
      <c r="A16" s="8" t="s">
        <v>382</v>
      </c>
      <c r="B16" s="14">
        <v>0</v>
      </c>
      <c r="C16" s="14">
        <v>0</v>
      </c>
      <c r="E16" s="16" t="str">
        <f t="shared" si="0"/>
        <v>Correcte</v>
      </c>
      <c r="F16" s="16" t="str">
        <f t="shared" si="0"/>
        <v>Correcte</v>
      </c>
    </row>
    <row r="17" spans="1:6" x14ac:dyDescent="0.25">
      <c r="A17" s="7" t="s">
        <v>4</v>
      </c>
      <c r="B17" s="59">
        <f>+B18+B21+B22+B23+B24+B25+B26</f>
        <v>0</v>
      </c>
      <c r="C17" s="59">
        <f>+C18+C21+C22+C23+C24+C25+C26</f>
        <v>0</v>
      </c>
      <c r="E17" s="28"/>
      <c r="F17" s="28"/>
    </row>
    <row r="18" spans="1:6" x14ac:dyDescent="0.25">
      <c r="A18" s="8" t="s">
        <v>5</v>
      </c>
      <c r="B18" s="59">
        <f>+B19+B20</f>
        <v>0</v>
      </c>
      <c r="C18" s="59">
        <f>+C19+C20</f>
        <v>0</v>
      </c>
      <c r="E18" s="28"/>
      <c r="F18" s="28"/>
    </row>
    <row r="19" spans="1:6" x14ac:dyDescent="0.25">
      <c r="A19" s="9" t="s">
        <v>6</v>
      </c>
      <c r="B19" s="14">
        <v>0</v>
      </c>
      <c r="C19" s="14">
        <v>0</v>
      </c>
      <c r="E19" s="16" t="str">
        <f>IF(B19&gt;=0,"Correcte","Error")</f>
        <v>Correcte</v>
      </c>
      <c r="F19" s="16" t="str">
        <f>IF(C19&gt;=0,"Correcte","Error")</f>
        <v>Correcte</v>
      </c>
    </row>
    <row r="20" spans="1:6" x14ac:dyDescent="0.25">
      <c r="A20" s="9" t="s">
        <v>383</v>
      </c>
      <c r="B20" s="14">
        <v>0</v>
      </c>
      <c r="C20" s="14">
        <v>0</v>
      </c>
      <c r="E20" s="16" t="str">
        <f t="shared" ref="E20:F26" si="1">IF(B20&gt;=0,"Correcte","Error")</f>
        <v>Correcte</v>
      </c>
      <c r="F20" s="16" t="str">
        <f t="shared" si="1"/>
        <v>Correcte</v>
      </c>
    </row>
    <row r="21" spans="1:6" x14ac:dyDescent="0.25">
      <c r="A21" s="8" t="s">
        <v>7</v>
      </c>
      <c r="B21" s="14">
        <v>0</v>
      </c>
      <c r="C21" s="14">
        <v>0</v>
      </c>
      <c r="E21" s="16" t="str">
        <f t="shared" si="1"/>
        <v>Correcte</v>
      </c>
      <c r="F21" s="16" t="str">
        <f t="shared" si="1"/>
        <v>Correcte</v>
      </c>
    </row>
    <row r="22" spans="1:6" x14ac:dyDescent="0.25">
      <c r="A22" s="8" t="s">
        <v>260</v>
      </c>
      <c r="B22" s="14">
        <v>0</v>
      </c>
      <c r="C22" s="14">
        <v>0</v>
      </c>
      <c r="E22" s="16" t="str">
        <f t="shared" si="1"/>
        <v>Correcte</v>
      </c>
      <c r="F22" s="16" t="str">
        <f t="shared" si="1"/>
        <v>Correcte</v>
      </c>
    </row>
    <row r="23" spans="1:6" s="201" customFormat="1" x14ac:dyDescent="0.25">
      <c r="A23" s="8" t="s">
        <v>89</v>
      </c>
      <c r="B23" s="14">
        <v>0</v>
      </c>
      <c r="C23" s="14">
        <v>0</v>
      </c>
      <c r="D23" s="11"/>
      <c r="E23" s="16" t="str">
        <f t="shared" si="1"/>
        <v>Correcte</v>
      </c>
      <c r="F23" s="16" t="str">
        <f t="shared" si="1"/>
        <v>Correcte</v>
      </c>
    </row>
    <row r="24" spans="1:6" x14ac:dyDescent="0.25">
      <c r="A24" s="8" t="s">
        <v>8</v>
      </c>
      <c r="B24" s="14">
        <v>0</v>
      </c>
      <c r="C24" s="14">
        <v>0</v>
      </c>
      <c r="E24" s="16" t="str">
        <f t="shared" si="1"/>
        <v>Correcte</v>
      </c>
      <c r="F24" s="16" t="str">
        <f t="shared" si="1"/>
        <v>Correcte</v>
      </c>
    </row>
    <row r="25" spans="1:6" x14ac:dyDescent="0.25">
      <c r="A25" s="8" t="s">
        <v>9</v>
      </c>
      <c r="B25" s="14">
        <v>0</v>
      </c>
      <c r="C25" s="14">
        <v>0</v>
      </c>
      <c r="E25" s="16" t="str">
        <f t="shared" si="1"/>
        <v>Correcte</v>
      </c>
      <c r="F25" s="16" t="str">
        <f t="shared" si="1"/>
        <v>Correcte</v>
      </c>
    </row>
    <row r="26" spans="1:6" x14ac:dyDescent="0.25">
      <c r="A26" s="8" t="s">
        <v>10</v>
      </c>
      <c r="B26" s="14">
        <v>0</v>
      </c>
      <c r="C26" s="14">
        <v>0</v>
      </c>
      <c r="E26" s="16" t="str">
        <f t="shared" si="1"/>
        <v>Correcte</v>
      </c>
      <c r="F26" s="16" t="str">
        <f t="shared" si="1"/>
        <v>Correcte</v>
      </c>
    </row>
    <row r="27" spans="1:6" x14ac:dyDescent="0.25">
      <c r="A27" s="10" t="s">
        <v>11</v>
      </c>
      <c r="B27" s="60">
        <f>+B9+B17</f>
        <v>0</v>
      </c>
      <c r="C27" s="60">
        <f>+C9+C17</f>
        <v>0</v>
      </c>
      <c r="E27" s="57"/>
      <c r="F27" s="57"/>
    </row>
    <row r="29" spans="1:6" x14ac:dyDescent="0.25">
      <c r="B29" s="432" t="s">
        <v>1</v>
      </c>
      <c r="C29" s="432"/>
    </row>
    <row r="30" spans="1:6" ht="25.5" customHeight="1" x14ac:dyDescent="0.25">
      <c r="A30" s="6" t="s">
        <v>66</v>
      </c>
      <c r="B30" s="353" t="s">
        <v>498</v>
      </c>
      <c r="C30" s="354" t="s">
        <v>499</v>
      </c>
      <c r="E30" s="419" t="s">
        <v>69</v>
      </c>
      <c r="F30" s="420"/>
    </row>
    <row r="31" spans="1:6" x14ac:dyDescent="0.25">
      <c r="A31" s="7" t="s">
        <v>67</v>
      </c>
      <c r="B31" s="61">
        <f>+B32+B42+B43</f>
        <v>0</v>
      </c>
      <c r="C31" s="61">
        <f>+C32+C42+C43</f>
        <v>0</v>
      </c>
      <c r="D31" s="17"/>
      <c r="E31" s="58"/>
      <c r="F31" s="58"/>
    </row>
    <row r="32" spans="1:6" x14ac:dyDescent="0.25">
      <c r="A32" s="12" t="s">
        <v>12</v>
      </c>
      <c r="B32" s="59">
        <f>+B33+B34+B35+B38+B39+B40+B41</f>
        <v>0</v>
      </c>
      <c r="C32" s="59">
        <f>+C33+C34+C35+C38+C39+C40+C41</f>
        <v>0</v>
      </c>
      <c r="D32" s="17"/>
      <c r="E32" s="28"/>
      <c r="F32" s="28"/>
    </row>
    <row r="33" spans="1:6" x14ac:dyDescent="0.25">
      <c r="A33" s="8" t="s">
        <v>282</v>
      </c>
      <c r="B33" s="14">
        <v>0</v>
      </c>
      <c r="C33" s="14">
        <v>0</v>
      </c>
      <c r="E33" s="16" t="str">
        <f>IF(B33&gt;=0,"Correcte","Error")</f>
        <v>Correcte</v>
      </c>
      <c r="F33" s="16" t="str">
        <f>IF(C33&gt;=0,"Correcte","Error")</f>
        <v>Correcte</v>
      </c>
    </row>
    <row r="34" spans="1:6" x14ac:dyDescent="0.25">
      <c r="A34" s="8" t="s">
        <v>384</v>
      </c>
      <c r="B34" s="14">
        <v>0</v>
      </c>
      <c r="C34" s="14">
        <v>0</v>
      </c>
      <c r="E34" s="18"/>
      <c r="F34" s="18"/>
    </row>
    <row r="35" spans="1:6" x14ac:dyDescent="0.25">
      <c r="A35" s="8" t="s">
        <v>13</v>
      </c>
      <c r="B35" s="59">
        <f>+B36+B37</f>
        <v>0</v>
      </c>
      <c r="C35" s="59">
        <f>+C36+C37</f>
        <v>0</v>
      </c>
      <c r="E35" s="28"/>
      <c r="F35" s="28"/>
    </row>
    <row r="36" spans="1:6" x14ac:dyDescent="0.25">
      <c r="A36" s="9" t="s">
        <v>78</v>
      </c>
      <c r="B36" s="14">
        <v>0</v>
      </c>
      <c r="C36" s="14">
        <v>0</v>
      </c>
      <c r="E36" s="16" t="str">
        <f>IF(B36&gt;=0,"Correcte","Error")</f>
        <v>Correcte</v>
      </c>
      <c r="F36" s="16" t="str">
        <f>IF(C36&gt;=0,"Correcte","Error")</f>
        <v>Correcte</v>
      </c>
    </row>
    <row r="37" spans="1:6" x14ac:dyDescent="0.25">
      <c r="A37" s="9" t="s">
        <v>79</v>
      </c>
      <c r="B37" s="14">
        <v>0</v>
      </c>
      <c r="C37" s="14">
        <v>0</v>
      </c>
      <c r="E37" s="16" t="str">
        <f>IF(B37&lt;=0,"Correcte","Error")</f>
        <v>Correcte</v>
      </c>
      <c r="F37" s="16" t="str">
        <f>IF(C37&lt;=0,"Correcte","Error")</f>
        <v>Correcte</v>
      </c>
    </row>
    <row r="38" spans="1:6" x14ac:dyDescent="0.25">
      <c r="A38" s="8" t="s">
        <v>14</v>
      </c>
      <c r="B38" s="14">
        <v>0</v>
      </c>
      <c r="C38" s="14">
        <v>0</v>
      </c>
      <c r="E38" s="16" t="str">
        <f>IF(B38&gt;=0,"Correcte","Error")</f>
        <v>Correcte</v>
      </c>
      <c r="F38" s="16" t="str">
        <f>IF(C38&gt;=0,"Correcte","Error")</f>
        <v>Correcte</v>
      </c>
    </row>
    <row r="39" spans="1:6" x14ac:dyDescent="0.25">
      <c r="A39" s="8" t="s">
        <v>15</v>
      </c>
      <c r="B39" s="14">
        <v>0</v>
      </c>
      <c r="C39" s="14">
        <v>0</v>
      </c>
      <c r="E39" s="18"/>
      <c r="F39" s="18"/>
    </row>
    <row r="40" spans="1:6" s="201" customFormat="1" x14ac:dyDescent="0.25">
      <c r="A40" s="8" t="s">
        <v>16</v>
      </c>
      <c r="B40" s="14">
        <v>0</v>
      </c>
      <c r="C40" s="14">
        <v>0</v>
      </c>
      <c r="D40" s="11"/>
      <c r="E40" s="16" t="str">
        <f>IF(B40&lt;=0,"Correcte","Error")</f>
        <v>Correcte</v>
      </c>
      <c r="F40" s="16" t="str">
        <f>IF(C40&lt;=0,"Correcte","Error")</f>
        <v>Correcte</v>
      </c>
    </row>
    <row r="41" spans="1:6" x14ac:dyDescent="0.25">
      <c r="A41" s="8" t="s">
        <v>283</v>
      </c>
      <c r="B41" s="14">
        <v>0</v>
      </c>
      <c r="C41" s="14">
        <v>0</v>
      </c>
      <c r="E41" s="16" t="str">
        <f>IF(B41&gt;=0,"Correcte","Error")</f>
        <v>Correcte</v>
      </c>
      <c r="F41" s="16" t="str">
        <f>IF(C41&gt;=0,"Correcte","Error")</f>
        <v>Correcte</v>
      </c>
    </row>
    <row r="42" spans="1:6" x14ac:dyDescent="0.25">
      <c r="A42" s="12" t="s">
        <v>80</v>
      </c>
      <c r="B42" s="14">
        <v>0</v>
      </c>
      <c r="C42" s="14">
        <v>0</v>
      </c>
      <c r="E42" s="18"/>
      <c r="F42" s="18"/>
    </row>
    <row r="43" spans="1:6" x14ac:dyDescent="0.25">
      <c r="A43" s="327" t="s">
        <v>77</v>
      </c>
      <c r="B43" s="328">
        <f>+B44+B45+B46</f>
        <v>0</v>
      </c>
      <c r="C43" s="328">
        <f>+C44+C45+C46</f>
        <v>0</v>
      </c>
      <c r="D43" s="329"/>
      <c r="E43" s="330"/>
      <c r="F43" s="330"/>
    </row>
    <row r="44" spans="1:6" x14ac:dyDescent="0.25">
      <c r="A44" s="348" t="s">
        <v>496</v>
      </c>
      <c r="B44" s="349">
        <v>0</v>
      </c>
      <c r="C44" s="349">
        <v>0</v>
      </c>
      <c r="D44" s="350"/>
      <c r="E44" s="351" t="str">
        <f t="shared" ref="E44:F46" si="2">IF(B44&gt;=0,"Correcte","Error")</f>
        <v>Correcte</v>
      </c>
      <c r="F44" s="351" t="str">
        <f t="shared" si="2"/>
        <v>Correcte</v>
      </c>
    </row>
    <row r="45" spans="1:6" x14ac:dyDescent="0.25">
      <c r="A45" s="348" t="s">
        <v>497</v>
      </c>
      <c r="B45" s="349">
        <v>0</v>
      </c>
      <c r="C45" s="349">
        <v>0</v>
      </c>
      <c r="D45" s="350"/>
      <c r="E45" s="351" t="str">
        <f t="shared" si="2"/>
        <v>Correcte</v>
      </c>
      <c r="F45" s="351" t="str">
        <f t="shared" si="2"/>
        <v>Correcte</v>
      </c>
    </row>
    <row r="46" spans="1:6" x14ac:dyDescent="0.25">
      <c r="A46" s="348" t="s">
        <v>478</v>
      </c>
      <c r="B46" s="349">
        <v>0</v>
      </c>
      <c r="C46" s="349">
        <v>0</v>
      </c>
      <c r="D46" s="350"/>
      <c r="E46" s="351" t="str">
        <f t="shared" si="2"/>
        <v>Correcte</v>
      </c>
      <c r="F46" s="351" t="str">
        <f t="shared" si="2"/>
        <v>Correcte</v>
      </c>
    </row>
    <row r="47" spans="1:6" x14ac:dyDescent="0.25">
      <c r="A47" s="7" t="s">
        <v>18</v>
      </c>
      <c r="B47" s="59">
        <f>+B48+B49+B54+B55+B56</f>
        <v>0</v>
      </c>
      <c r="C47" s="59">
        <f>+C48+C49+C54+C55+C56</f>
        <v>0</v>
      </c>
      <c r="E47" s="28"/>
      <c r="F47" s="28"/>
    </row>
    <row r="48" spans="1:6" x14ac:dyDescent="0.25">
      <c r="A48" s="9" t="s">
        <v>19</v>
      </c>
      <c r="B48" s="14">
        <v>0</v>
      </c>
      <c r="C48" s="14">
        <v>0</v>
      </c>
      <c r="E48" s="16" t="str">
        <f>IF(B48&gt;=0,"Correcte","Error")</f>
        <v>Correcte</v>
      </c>
      <c r="F48" s="16" t="str">
        <f>IF(C48&gt;=0,"Correcte","Error")</f>
        <v>Correcte</v>
      </c>
    </row>
    <row r="49" spans="1:6" x14ac:dyDescent="0.25">
      <c r="A49" s="9" t="s">
        <v>385</v>
      </c>
      <c r="B49" s="59">
        <f>+B50+B51+B52+B53</f>
        <v>0</v>
      </c>
      <c r="C49" s="59">
        <f>+C50+C51+C52+C53</f>
        <v>0</v>
      </c>
      <c r="E49" s="28"/>
      <c r="F49" s="28"/>
    </row>
    <row r="50" spans="1:6" x14ac:dyDescent="0.25">
      <c r="A50" s="13" t="s">
        <v>20</v>
      </c>
      <c r="B50" s="14">
        <v>0</v>
      </c>
      <c r="C50" s="14">
        <v>0</v>
      </c>
      <c r="E50" s="16" t="str">
        <f t="shared" ref="E50:F56" si="3">IF(B50&gt;=0,"Correcte","Error")</f>
        <v>Correcte</v>
      </c>
      <c r="F50" s="16" t="str">
        <f t="shared" si="3"/>
        <v>Correcte</v>
      </c>
    </row>
    <row r="51" spans="1:6" x14ac:dyDescent="0.25">
      <c r="A51" s="13" t="s">
        <v>81</v>
      </c>
      <c r="B51" s="14">
        <v>0</v>
      </c>
      <c r="C51" s="14">
        <v>0</v>
      </c>
      <c r="E51" s="16" t="str">
        <f t="shared" si="3"/>
        <v>Correcte</v>
      </c>
      <c r="F51" s="16" t="str">
        <f t="shared" si="3"/>
        <v>Correcte</v>
      </c>
    </row>
    <row r="52" spans="1:6" x14ac:dyDescent="0.25">
      <c r="A52" s="13" t="s">
        <v>276</v>
      </c>
      <c r="B52" s="14">
        <v>0</v>
      </c>
      <c r="C52" s="14">
        <v>0</v>
      </c>
      <c r="E52" s="16" t="str">
        <f t="shared" si="3"/>
        <v>Correcte</v>
      </c>
      <c r="F52" s="16" t="str">
        <f t="shared" si="3"/>
        <v>Correcte</v>
      </c>
    </row>
    <row r="53" spans="1:6" x14ac:dyDescent="0.25">
      <c r="A53" s="13" t="s">
        <v>275</v>
      </c>
      <c r="B53" s="14">
        <v>0</v>
      </c>
      <c r="C53" s="14">
        <v>0</v>
      </c>
      <c r="E53" s="16" t="str">
        <f t="shared" si="3"/>
        <v>Correcte</v>
      </c>
      <c r="F53" s="16" t="str">
        <f t="shared" si="3"/>
        <v>Correcte</v>
      </c>
    </row>
    <row r="54" spans="1:6" x14ac:dyDescent="0.25">
      <c r="A54" s="9" t="s">
        <v>21</v>
      </c>
      <c r="B54" s="14">
        <v>0</v>
      </c>
      <c r="C54" s="14">
        <v>0</v>
      </c>
      <c r="E54" s="16" t="str">
        <f t="shared" si="3"/>
        <v>Correcte</v>
      </c>
      <c r="F54" s="16" t="str">
        <f t="shared" si="3"/>
        <v>Correcte</v>
      </c>
    </row>
    <row r="55" spans="1:6" x14ac:dyDescent="0.25">
      <c r="A55" s="9" t="s">
        <v>22</v>
      </c>
      <c r="B55" s="14">
        <v>0</v>
      </c>
      <c r="C55" s="14">
        <v>0</v>
      </c>
      <c r="E55" s="16" t="str">
        <f t="shared" si="3"/>
        <v>Correcte</v>
      </c>
      <c r="F55" s="16" t="str">
        <f t="shared" si="3"/>
        <v>Correcte</v>
      </c>
    </row>
    <row r="56" spans="1:6" x14ac:dyDescent="0.25">
      <c r="A56" s="9" t="s">
        <v>386</v>
      </c>
      <c r="B56" s="14">
        <v>0</v>
      </c>
      <c r="C56" s="14">
        <v>0</v>
      </c>
      <c r="E56" s="16" t="str">
        <f t="shared" si="3"/>
        <v>Correcte</v>
      </c>
      <c r="F56" s="16" t="str">
        <f t="shared" si="3"/>
        <v>Correcte</v>
      </c>
    </row>
    <row r="57" spans="1:6" x14ac:dyDescent="0.25">
      <c r="A57" s="7" t="s">
        <v>23</v>
      </c>
      <c r="B57" s="59">
        <f>+B58+B59+B60+B65+B66</f>
        <v>0</v>
      </c>
      <c r="C57" s="59">
        <f>+C58+C59+C60+C65+C66</f>
        <v>0</v>
      </c>
      <c r="E57" s="28"/>
      <c r="F57" s="28"/>
    </row>
    <row r="58" spans="1:6" x14ac:dyDescent="0.25">
      <c r="A58" s="9" t="s">
        <v>387</v>
      </c>
      <c r="B58" s="14">
        <v>0</v>
      </c>
      <c r="C58" s="14">
        <v>0</v>
      </c>
      <c r="E58" s="16" t="str">
        <f t="shared" ref="E58:F66" si="4">IF(B58&gt;=0,"Correcte","Error")</f>
        <v>Correcte</v>
      </c>
      <c r="F58" s="16" t="str">
        <f t="shared" si="4"/>
        <v>Correcte</v>
      </c>
    </row>
    <row r="59" spans="1:6" x14ac:dyDescent="0.25">
      <c r="A59" s="9" t="s">
        <v>388</v>
      </c>
      <c r="B59" s="14">
        <v>0</v>
      </c>
      <c r="C59" s="14">
        <v>0</v>
      </c>
      <c r="E59" s="16" t="str">
        <f t="shared" si="4"/>
        <v>Correcte</v>
      </c>
      <c r="F59" s="16" t="str">
        <f t="shared" si="4"/>
        <v>Correcte</v>
      </c>
    </row>
    <row r="60" spans="1:6" x14ac:dyDescent="0.25">
      <c r="A60" s="9" t="s">
        <v>389</v>
      </c>
      <c r="B60" s="59">
        <f>+B61+B62+B63+B64</f>
        <v>0</v>
      </c>
      <c r="C60" s="59">
        <f>+C61+C62+C63+C64</f>
        <v>0</v>
      </c>
      <c r="E60" s="202"/>
      <c r="F60" s="202"/>
    </row>
    <row r="61" spans="1:6" x14ac:dyDescent="0.25">
      <c r="A61" s="13" t="s">
        <v>20</v>
      </c>
      <c r="B61" s="14">
        <v>0</v>
      </c>
      <c r="C61" s="14">
        <v>0</v>
      </c>
      <c r="E61" s="16" t="str">
        <f t="shared" si="4"/>
        <v>Correcte</v>
      </c>
      <c r="F61" s="16" t="str">
        <f t="shared" si="4"/>
        <v>Correcte</v>
      </c>
    </row>
    <row r="62" spans="1:6" x14ac:dyDescent="0.25">
      <c r="A62" s="13" t="s">
        <v>81</v>
      </c>
      <c r="B62" s="14">
        <v>0</v>
      </c>
      <c r="C62" s="14">
        <v>0</v>
      </c>
      <c r="E62" s="16" t="str">
        <f t="shared" si="4"/>
        <v>Correcte</v>
      </c>
      <c r="F62" s="16" t="str">
        <f t="shared" si="4"/>
        <v>Correcte</v>
      </c>
    </row>
    <row r="63" spans="1:6" x14ac:dyDescent="0.25">
      <c r="A63" s="13" t="s">
        <v>276</v>
      </c>
      <c r="B63" s="14">
        <v>0</v>
      </c>
      <c r="C63" s="14">
        <v>0</v>
      </c>
      <c r="E63" s="16" t="str">
        <f t="shared" si="4"/>
        <v>Correcte</v>
      </c>
      <c r="F63" s="16" t="str">
        <f t="shared" si="4"/>
        <v>Correcte</v>
      </c>
    </row>
    <row r="64" spans="1:6" x14ac:dyDescent="0.25">
      <c r="A64" s="13" t="s">
        <v>273</v>
      </c>
      <c r="B64" s="14">
        <v>0</v>
      </c>
      <c r="C64" s="14">
        <v>0</v>
      </c>
      <c r="E64" s="16" t="str">
        <f t="shared" si="4"/>
        <v>Correcte</v>
      </c>
      <c r="F64" s="16" t="str">
        <f t="shared" si="4"/>
        <v>Correcte</v>
      </c>
    </row>
    <row r="65" spans="1:6" x14ac:dyDescent="0.25">
      <c r="A65" s="9" t="s">
        <v>24</v>
      </c>
      <c r="B65" s="14">
        <v>0</v>
      </c>
      <c r="C65" s="14">
        <v>0</v>
      </c>
      <c r="E65" s="16" t="str">
        <f t="shared" si="4"/>
        <v>Correcte</v>
      </c>
      <c r="F65" s="16" t="str">
        <f t="shared" si="4"/>
        <v>Correcte</v>
      </c>
    </row>
    <row r="66" spans="1:6" x14ac:dyDescent="0.25">
      <c r="A66" s="9" t="s">
        <v>9</v>
      </c>
      <c r="B66" s="14">
        <v>0</v>
      </c>
      <c r="C66" s="14">
        <v>0</v>
      </c>
      <c r="E66" s="16" t="str">
        <f t="shared" si="4"/>
        <v>Correcte</v>
      </c>
      <c r="F66" s="16" t="str">
        <f t="shared" si="4"/>
        <v>Correcte</v>
      </c>
    </row>
    <row r="67" spans="1:6" ht="12.75" customHeight="1" x14ac:dyDescent="0.25">
      <c r="A67" s="10" t="s">
        <v>25</v>
      </c>
      <c r="B67" s="60">
        <f>+B31+B47+B57</f>
        <v>0</v>
      </c>
      <c r="C67" s="60">
        <f>+C31+C47+C57</f>
        <v>0</v>
      </c>
      <c r="E67" s="57"/>
      <c r="F67" s="57"/>
    </row>
    <row r="68" spans="1:6" x14ac:dyDescent="0.25">
      <c r="A68" s="15"/>
    </row>
    <row r="69" spans="1:6" x14ac:dyDescent="0.25">
      <c r="B69" s="421" t="s">
        <v>68</v>
      </c>
      <c r="C69" s="422"/>
      <c r="D69" s="17"/>
    </row>
    <row r="70" spans="1:6" x14ac:dyDescent="0.25">
      <c r="B70" s="32" t="str">
        <f>IF(B67="","",IF(ROUND(B27,2)=ROUND(B67,2),"Correcte","Error"))</f>
        <v>Correcte</v>
      </c>
      <c r="C70" s="32" t="str">
        <f>IF(C67="","",IF(ROUND(C27,2)=ROUND(C67,2),"Correcte","Error"))</f>
        <v>Correcte</v>
      </c>
      <c r="D70" s="19" t="s">
        <v>86</v>
      </c>
    </row>
  </sheetData>
  <sheetProtection algorithmName="SHA-512" hashValue="pNFotDtcHUUJxuoch4OoaoZACg8sa4MKhG04PkZtheu9/5O8FxH3AV+DxYkkj6f3t/Up4n12o365Kpij1w0qtA==" saltValue="PEjGw8VAA5/b73c6gFf9fQ==" spinCount="100000" sheet="1" objects="1" scenarios="1"/>
  <protectedRanges>
    <protectedRange sqref="A4:F6 B10:C16 B19:C26 B33:C34 B36:C42 B44:C46 B48:C48 B50:C56 B58:C59 B61:C66" name="Interval1"/>
  </protectedRanges>
  <mergeCells count="8">
    <mergeCell ref="E30:F30"/>
    <mergeCell ref="B69:C69"/>
    <mergeCell ref="A4:F4"/>
    <mergeCell ref="A5:F5"/>
    <mergeCell ref="A6:F6"/>
    <mergeCell ref="B7:C7"/>
    <mergeCell ref="E8:F8"/>
    <mergeCell ref="B29:C29"/>
  </mergeCells>
  <conditionalFormatting sqref="E56:F56 E9:F15">
    <cfRule type="cellIs" dxfId="23" priority="2" stopIfTrue="1" operator="equal">
      <formula>"Error"</formula>
    </cfRule>
  </conditionalFormatting>
  <conditionalFormatting sqref="B69:C70 F69:F65535 E71:E65535 F7 E7:E8 F27:F29 E27:E32 F31:F32 E17:F26 E33:F42 E57:F67 E1:F3 E47:F55">
    <cfRule type="cellIs" dxfId="22" priority="4" stopIfTrue="1" operator="equal">
      <formula>"Error"</formula>
    </cfRule>
  </conditionalFormatting>
  <conditionalFormatting sqref="E16:F16">
    <cfRule type="cellIs" dxfId="21" priority="3" stopIfTrue="1" operator="equal">
      <formula>"Error"</formula>
    </cfRule>
  </conditionalFormatting>
  <conditionalFormatting sqref="E43:F46">
    <cfRule type="cellIs" dxfId="20" priority="1" stopIfTrue="1" operator="equal">
      <formula>"Error"</formula>
    </cfRule>
  </conditionalFormatting>
  <pageMargins left="0.39" right="0.37" top="0.74803149606299213" bottom="0.74803149606299213" header="0.34" footer="0.31496062992125984"/>
  <pageSetup paperSize="9" scale="72" orientation="portrait" r:id="rId1"/>
  <customProperties>
    <customPr name="_pios_id" r:id="rId2"/>
  </customProperties>
  <ignoredErrors>
    <ignoredError sqref="E37:F3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ull4">
    <pageSetUpPr fitToPage="1"/>
  </sheetPr>
  <dimension ref="A1:D58"/>
  <sheetViews>
    <sheetView showGridLines="0" workbookViewId="0">
      <selection activeCell="A30" sqref="A30"/>
    </sheetView>
  </sheetViews>
  <sheetFormatPr defaultColWidth="11.44140625" defaultRowHeight="13.2" x14ac:dyDescent="0.25"/>
  <cols>
    <col min="1" max="1" width="80.5546875" style="11" customWidth="1"/>
    <col min="2" max="3" width="17.5546875" style="11" customWidth="1"/>
    <col min="4" max="4" width="28.5546875" style="11" customWidth="1"/>
    <col min="5" max="16384" width="11.44140625" style="11"/>
  </cols>
  <sheetData>
    <row r="1" spans="1:3" x14ac:dyDescent="0.25">
      <c r="A1" s="352" t="s">
        <v>488</v>
      </c>
    </row>
    <row r="2" spans="1:3" x14ac:dyDescent="0.25">
      <c r="A2" s="26" t="s">
        <v>26</v>
      </c>
    </row>
    <row r="3" spans="1:3" x14ac:dyDescent="0.25">
      <c r="A3" s="26"/>
    </row>
    <row r="4" spans="1:3" x14ac:dyDescent="0.25">
      <c r="A4" s="423" t="str">
        <f>Balanç!A4</f>
        <v>Subsector:</v>
      </c>
      <c r="B4" s="424"/>
      <c r="C4" s="425"/>
    </row>
    <row r="5" spans="1:3" x14ac:dyDescent="0.25">
      <c r="A5" s="426" t="str">
        <f>Balanç!A5</f>
        <v>Departament:</v>
      </c>
      <c r="B5" s="427"/>
      <c r="C5" s="428"/>
    </row>
    <row r="6" spans="1:3" x14ac:dyDescent="0.25">
      <c r="A6" s="429" t="str">
        <f>Balanç!A6</f>
        <v>Entitat:</v>
      </c>
      <c r="B6" s="430"/>
      <c r="C6" s="431"/>
    </row>
    <row r="7" spans="1:3" x14ac:dyDescent="0.25">
      <c r="A7" s="26"/>
      <c r="B7" s="434" t="s">
        <v>1</v>
      </c>
      <c r="C7" s="434"/>
    </row>
    <row r="8" spans="1:3" ht="28.5" customHeight="1" x14ac:dyDescent="0.25">
      <c r="A8" s="6"/>
      <c r="B8" s="353" t="s">
        <v>500</v>
      </c>
      <c r="C8" s="354" t="s">
        <v>501</v>
      </c>
    </row>
    <row r="9" spans="1:3" ht="12.75" customHeight="1" x14ac:dyDescent="0.25">
      <c r="A9" s="20" t="s">
        <v>27</v>
      </c>
      <c r="B9" s="27"/>
      <c r="C9" s="27"/>
    </row>
    <row r="10" spans="1:3" ht="12.75" customHeight="1" x14ac:dyDescent="0.25">
      <c r="A10" s="21" t="s">
        <v>28</v>
      </c>
      <c r="B10" s="62">
        <f>+B11+B12</f>
        <v>0</v>
      </c>
      <c r="C10" s="59">
        <f>+C11+C12</f>
        <v>0</v>
      </c>
    </row>
    <row r="11" spans="1:3" x14ac:dyDescent="0.25">
      <c r="A11" s="22" t="s">
        <v>29</v>
      </c>
      <c r="B11" s="14">
        <v>0</v>
      </c>
      <c r="C11" s="14">
        <v>0</v>
      </c>
    </row>
    <row r="12" spans="1:3" x14ac:dyDescent="0.25">
      <c r="A12" s="22" t="s">
        <v>30</v>
      </c>
      <c r="B12" s="14">
        <v>0</v>
      </c>
      <c r="C12" s="14">
        <v>0</v>
      </c>
    </row>
    <row r="13" spans="1:3" x14ac:dyDescent="0.25">
      <c r="A13" s="23" t="s">
        <v>91</v>
      </c>
      <c r="B13" s="14">
        <v>0</v>
      </c>
      <c r="C13" s="14">
        <v>0</v>
      </c>
    </row>
    <row r="14" spans="1:3" x14ac:dyDescent="0.25">
      <c r="A14" s="21" t="s">
        <v>31</v>
      </c>
      <c r="B14" s="29">
        <v>0</v>
      </c>
      <c r="C14" s="14">
        <v>0</v>
      </c>
    </row>
    <row r="15" spans="1:3" x14ac:dyDescent="0.25">
      <c r="A15" s="21" t="s">
        <v>32</v>
      </c>
      <c r="B15" s="14">
        <v>0</v>
      </c>
      <c r="C15" s="14">
        <v>0</v>
      </c>
    </row>
    <row r="16" spans="1:3" x14ac:dyDescent="0.25">
      <c r="A16" s="21" t="s">
        <v>33</v>
      </c>
      <c r="B16" s="62">
        <f>+B17+B18+B19+B20</f>
        <v>0</v>
      </c>
      <c r="C16" s="59">
        <f>+C17+C18+C19+C20</f>
        <v>0</v>
      </c>
    </row>
    <row r="17" spans="1:3" x14ac:dyDescent="0.25">
      <c r="A17" s="22" t="s">
        <v>34</v>
      </c>
      <c r="B17" s="14">
        <v>0</v>
      </c>
      <c r="C17" s="14">
        <v>0</v>
      </c>
    </row>
    <row r="18" spans="1:3" x14ac:dyDescent="0.25">
      <c r="A18" s="22" t="s">
        <v>73</v>
      </c>
      <c r="B18" s="14">
        <v>0</v>
      </c>
      <c r="C18" s="14">
        <v>0</v>
      </c>
    </row>
    <row r="19" spans="1:3" ht="15" customHeight="1" x14ac:dyDescent="0.25">
      <c r="A19" s="355" t="s">
        <v>517</v>
      </c>
      <c r="B19" s="14">
        <v>0</v>
      </c>
      <c r="C19" s="14">
        <v>0</v>
      </c>
    </row>
    <row r="20" spans="1:3" x14ac:dyDescent="0.25">
      <c r="A20" s="355" t="s">
        <v>518</v>
      </c>
      <c r="B20" s="14">
        <v>0</v>
      </c>
      <c r="C20" s="14">
        <v>0</v>
      </c>
    </row>
    <row r="21" spans="1:3" ht="13.5" customHeight="1" x14ac:dyDescent="0.25">
      <c r="A21" s="21" t="s">
        <v>35</v>
      </c>
      <c r="B21" s="14">
        <v>0</v>
      </c>
      <c r="C21" s="14">
        <v>0</v>
      </c>
    </row>
    <row r="22" spans="1:3" x14ac:dyDescent="0.25">
      <c r="A22" s="21" t="s">
        <v>36</v>
      </c>
      <c r="B22" s="62">
        <f>+B23+B24+B25+B26+B27</f>
        <v>0</v>
      </c>
      <c r="C22" s="59">
        <f>+C23+C24+C25+C26+C27</f>
        <v>0</v>
      </c>
    </row>
    <row r="23" spans="1:3" x14ac:dyDescent="0.25">
      <c r="A23" s="22" t="s">
        <v>37</v>
      </c>
      <c r="B23" s="14">
        <v>0</v>
      </c>
      <c r="C23" s="14">
        <v>0</v>
      </c>
    </row>
    <row r="24" spans="1:3" x14ac:dyDescent="0.25">
      <c r="A24" s="22" t="s">
        <v>38</v>
      </c>
      <c r="B24" s="14">
        <v>0</v>
      </c>
      <c r="C24" s="14">
        <v>0</v>
      </c>
    </row>
    <row r="25" spans="1:3" x14ac:dyDescent="0.25">
      <c r="A25" s="22" t="s">
        <v>39</v>
      </c>
      <c r="B25" s="14">
        <v>0</v>
      </c>
      <c r="C25" s="14">
        <v>0</v>
      </c>
    </row>
    <row r="26" spans="1:3" x14ac:dyDescent="0.25">
      <c r="A26" s="22" t="s">
        <v>40</v>
      </c>
      <c r="B26" s="14">
        <v>0</v>
      </c>
      <c r="C26" s="14">
        <v>0</v>
      </c>
    </row>
    <row r="27" spans="1:3" x14ac:dyDescent="0.25">
      <c r="A27" s="22" t="s">
        <v>41</v>
      </c>
      <c r="B27" s="14">
        <v>0</v>
      </c>
      <c r="C27" s="14">
        <v>0</v>
      </c>
    </row>
    <row r="28" spans="1:3" x14ac:dyDescent="0.25">
      <c r="A28" s="21" t="s">
        <v>82</v>
      </c>
      <c r="B28" s="14">
        <v>0</v>
      </c>
      <c r="C28" s="14">
        <v>0</v>
      </c>
    </row>
    <row r="29" spans="1:3" x14ac:dyDescent="0.25">
      <c r="A29" s="21" t="s">
        <v>259</v>
      </c>
      <c r="B29" s="14">
        <v>0</v>
      </c>
      <c r="C29" s="14">
        <v>0</v>
      </c>
    </row>
    <row r="30" spans="1:3" x14ac:dyDescent="0.25">
      <c r="A30" s="21" t="s">
        <v>42</v>
      </c>
      <c r="B30" s="14">
        <v>0</v>
      </c>
      <c r="C30" s="14">
        <v>0</v>
      </c>
    </row>
    <row r="31" spans="1:3" x14ac:dyDescent="0.25">
      <c r="A31" s="21" t="s">
        <v>43</v>
      </c>
      <c r="B31" s="62">
        <f>+B32+B33</f>
        <v>0</v>
      </c>
      <c r="C31" s="59">
        <f>+C32+C33</f>
        <v>0</v>
      </c>
    </row>
    <row r="32" spans="1:3" x14ac:dyDescent="0.25">
      <c r="A32" s="22" t="s">
        <v>44</v>
      </c>
      <c r="B32" s="27">
        <v>0</v>
      </c>
      <c r="C32" s="27">
        <v>0</v>
      </c>
    </row>
    <row r="33" spans="1:3" x14ac:dyDescent="0.25">
      <c r="A33" s="22" t="s">
        <v>83</v>
      </c>
      <c r="B33" s="27">
        <v>0</v>
      </c>
      <c r="C33" s="27">
        <v>0</v>
      </c>
    </row>
    <row r="34" spans="1:3" x14ac:dyDescent="0.25">
      <c r="A34" s="21" t="s">
        <v>390</v>
      </c>
      <c r="B34" s="27">
        <v>0</v>
      </c>
      <c r="C34" s="27">
        <v>0</v>
      </c>
    </row>
    <row r="35" spans="1:3" x14ac:dyDescent="0.25">
      <c r="A35" s="21" t="s">
        <v>391</v>
      </c>
      <c r="B35" s="27">
        <v>0</v>
      </c>
      <c r="C35" s="27">
        <v>0</v>
      </c>
    </row>
    <row r="36" spans="1:3" x14ac:dyDescent="0.25">
      <c r="A36" s="24" t="s">
        <v>395</v>
      </c>
      <c r="B36" s="59">
        <f>+B10+B13+B14+B15+B16+B21+B22+B28+B29+B30+B31+B34+B35</f>
        <v>0</v>
      </c>
      <c r="C36" s="59">
        <f>+C10+C13+C14+C15+C16+C21+C22+C28+C29+C30+C31+C34+C35</f>
        <v>0</v>
      </c>
    </row>
    <row r="37" spans="1:3" x14ac:dyDescent="0.25">
      <c r="A37" s="21" t="s">
        <v>396</v>
      </c>
      <c r="B37" s="59">
        <f>+B38+B39+B40</f>
        <v>0</v>
      </c>
      <c r="C37" s="59">
        <f>+C38+C39+C40</f>
        <v>0</v>
      </c>
    </row>
    <row r="38" spans="1:3" x14ac:dyDescent="0.25">
      <c r="A38" s="22" t="s">
        <v>84</v>
      </c>
      <c r="B38" s="14">
        <v>0</v>
      </c>
      <c r="C38" s="14">
        <v>0</v>
      </c>
    </row>
    <row r="39" spans="1:3" x14ac:dyDescent="0.25">
      <c r="A39" s="22" t="s">
        <v>45</v>
      </c>
      <c r="B39" s="14">
        <v>0</v>
      </c>
      <c r="C39" s="14">
        <v>0</v>
      </c>
    </row>
    <row r="40" spans="1:3" x14ac:dyDescent="0.25">
      <c r="A40" s="22" t="s">
        <v>92</v>
      </c>
      <c r="B40" s="14">
        <v>0</v>
      </c>
      <c r="C40" s="14">
        <v>0</v>
      </c>
    </row>
    <row r="41" spans="1:3" x14ac:dyDescent="0.25">
      <c r="A41" s="21" t="s">
        <v>397</v>
      </c>
      <c r="B41" s="14">
        <v>0</v>
      </c>
      <c r="C41" s="14">
        <v>0</v>
      </c>
    </row>
    <row r="42" spans="1:3" x14ac:dyDescent="0.25">
      <c r="A42" s="21" t="s">
        <v>398</v>
      </c>
      <c r="B42" s="14">
        <v>0</v>
      </c>
      <c r="C42" s="14">
        <v>0</v>
      </c>
    </row>
    <row r="43" spans="1:3" x14ac:dyDescent="0.25">
      <c r="A43" s="21" t="s">
        <v>399</v>
      </c>
      <c r="B43" s="14">
        <v>0</v>
      </c>
      <c r="C43" s="14">
        <v>0</v>
      </c>
    </row>
    <row r="44" spans="1:3" x14ac:dyDescent="0.25">
      <c r="A44" s="21" t="s">
        <v>400</v>
      </c>
      <c r="B44" s="59">
        <f>+B45+B46</f>
        <v>0</v>
      </c>
      <c r="C44" s="59">
        <f>+C45+C46</f>
        <v>0</v>
      </c>
    </row>
    <row r="45" spans="1:3" x14ac:dyDescent="0.25">
      <c r="A45" s="22" t="s">
        <v>44</v>
      </c>
      <c r="B45" s="14">
        <v>0</v>
      </c>
      <c r="C45" s="14">
        <v>0</v>
      </c>
    </row>
    <row r="46" spans="1:3" x14ac:dyDescent="0.25">
      <c r="A46" s="22" t="s">
        <v>83</v>
      </c>
      <c r="B46" s="14">
        <v>0</v>
      </c>
      <c r="C46" s="14">
        <v>0</v>
      </c>
    </row>
    <row r="47" spans="1:3" ht="12.75" customHeight="1" x14ac:dyDescent="0.25">
      <c r="A47" s="21" t="s">
        <v>392</v>
      </c>
      <c r="B47" s="14">
        <v>0</v>
      </c>
      <c r="C47" s="14">
        <v>0</v>
      </c>
    </row>
    <row r="48" spans="1:3" x14ac:dyDescent="0.25">
      <c r="A48" s="24" t="s">
        <v>401</v>
      </c>
      <c r="B48" s="59">
        <f>+B37+B41+B42+B43+B44+B47</f>
        <v>0</v>
      </c>
      <c r="C48" s="59">
        <f>+C37+C41+C42+C43+C44+C47</f>
        <v>0</v>
      </c>
    </row>
    <row r="49" spans="1:4" x14ac:dyDescent="0.25">
      <c r="A49" s="24" t="s">
        <v>393</v>
      </c>
      <c r="B49" s="59">
        <f>+B36+B48</f>
        <v>0</v>
      </c>
      <c r="C49" s="59">
        <f>+C36+C48</f>
        <v>0</v>
      </c>
    </row>
    <row r="50" spans="1:4" x14ac:dyDescent="0.25">
      <c r="A50" s="21" t="s">
        <v>402</v>
      </c>
      <c r="B50" s="14">
        <v>0</v>
      </c>
      <c r="C50" s="14">
        <v>0</v>
      </c>
    </row>
    <row r="51" spans="1:4" x14ac:dyDescent="0.25">
      <c r="A51" s="24" t="s">
        <v>403</v>
      </c>
      <c r="B51" s="59">
        <f>+B49+B50</f>
        <v>0</v>
      </c>
      <c r="C51" s="59">
        <f>+C49+C50</f>
        <v>0</v>
      </c>
    </row>
    <row r="52" spans="1:4" x14ac:dyDescent="0.25">
      <c r="A52" s="25" t="s">
        <v>46</v>
      </c>
      <c r="B52" s="63"/>
      <c r="C52" s="63"/>
    </row>
    <row r="53" spans="1:4" ht="12.75" customHeight="1" x14ac:dyDescent="0.25">
      <c r="A53" s="21" t="s">
        <v>404</v>
      </c>
      <c r="B53" s="14">
        <v>0</v>
      </c>
      <c r="C53" s="14">
        <v>0</v>
      </c>
    </row>
    <row r="54" spans="1:4" ht="12.75" customHeight="1" x14ac:dyDescent="0.25">
      <c r="A54" s="24" t="s">
        <v>405</v>
      </c>
      <c r="B54" s="64">
        <f>+B51+B53</f>
        <v>0</v>
      </c>
      <c r="C54" s="64">
        <f>+C51+C53</f>
        <v>0</v>
      </c>
    </row>
    <row r="55" spans="1:4" x14ac:dyDescent="0.25">
      <c r="B55" s="30"/>
      <c r="C55" s="30"/>
    </row>
    <row r="56" spans="1:4" ht="12.75" customHeight="1" x14ac:dyDescent="0.25">
      <c r="B56" s="421" t="s">
        <v>68</v>
      </c>
      <c r="C56" s="433"/>
    </row>
    <row r="57" spans="1:4" ht="39.6" x14ac:dyDescent="0.25">
      <c r="B57" s="32" t="str">
        <f>IF(ROUND(Balanç!B39,2)=ROUND('Compte PiG'!B54,2),"Correcte","Error")</f>
        <v>Correcte</v>
      </c>
      <c r="C57" s="32" t="str">
        <f>IF(ROUND(Balanç!C39,2)=ROUND('Compte PiG'!C54,2),"Correcte","Error")</f>
        <v>Correcte</v>
      </c>
      <c r="D57" s="75" t="s">
        <v>74</v>
      </c>
    </row>
    <row r="58" spans="1:4" ht="39.6" x14ac:dyDescent="0.25">
      <c r="B58" s="32"/>
      <c r="C58" s="303" t="str">
        <f>IF(ROUND(Balanç!B39,2)&lt;=0,IF(ROUND(Balanç!C37,2)&gt;=ROUND(Balanç!B37,2)+ROUND(Balanç!B39,2),"Correcte","Error"),IF(ROUND(Balanç!C37,2)&gt;=ROUND(Balanç!B37,2),"Correcte","Error"))</f>
        <v>Correcte</v>
      </c>
      <c r="D58" s="74" t="s">
        <v>75</v>
      </c>
    </row>
  </sheetData>
  <sheetProtection algorithmName="SHA-512" hashValue="UjLbbQnTW03SgQLNrFtQU9S9FhYT1p3tzcfhwzq2EVnyCOZsfLU5SPxeC6FgkhPXXt8ySA1UFm/Abjh8i5iArw==" saltValue="GOwR1TIclFXqEDjKQhTB6Q==" spinCount="100000" sheet="1" objects="1" scenarios="1"/>
  <protectedRanges>
    <protectedRange sqref="B11:C15 B23:C30 B32:C35 B38:C43 B45:C47 B50:C50 B53:C53 B17:C21" name="Interval1_1_2"/>
  </protectedRanges>
  <mergeCells count="5">
    <mergeCell ref="B56:C56"/>
    <mergeCell ref="A4:C4"/>
    <mergeCell ref="A5:C5"/>
    <mergeCell ref="A6:C6"/>
    <mergeCell ref="B7:C7"/>
  </mergeCells>
  <phoneticPr fontId="3" type="noConversion"/>
  <conditionalFormatting sqref="B57:C58">
    <cfRule type="cellIs" dxfId="19" priority="1" stopIfTrue="1" operator="equal">
      <formula>"Error"</formula>
    </cfRule>
  </conditionalFormatting>
  <conditionalFormatting sqref="D58 B56">
    <cfRule type="cellIs" dxfId="18" priority="2" stopIfTrue="1" operator="equal">
      <formula>"Error"</formula>
    </cfRule>
  </conditionalFormatting>
  <pageMargins left="0.39370078740157483" right="0.39370078740157483" top="0.59055118110236227" bottom="0.59055118110236227" header="0" footer="0"/>
  <pageSetup paperSize="9" scale="67" fitToHeight="2" orientation="portrait" r:id="rId1"/>
  <headerFooter alignWithMargins="0"/>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ull5">
    <pageSetUpPr fitToPage="1"/>
  </sheetPr>
  <dimension ref="A1:K46"/>
  <sheetViews>
    <sheetView showGridLines="0" zoomScaleNormal="100" workbookViewId="0"/>
  </sheetViews>
  <sheetFormatPr defaultColWidth="9.21875" defaultRowHeight="13.2" x14ac:dyDescent="0.25"/>
  <cols>
    <col min="1" max="1" width="73.77734375" style="172" customWidth="1"/>
    <col min="2" max="3" width="22.5546875" style="172" customWidth="1"/>
    <col min="4" max="5" width="15.5546875" style="172" customWidth="1"/>
    <col min="6" max="6" width="4.33203125" style="212" customWidth="1"/>
    <col min="7" max="7" width="17.77734375" style="172" customWidth="1"/>
    <col min="8" max="8" width="16.109375" style="172" customWidth="1"/>
    <col min="9" max="9" width="15.33203125" style="172" customWidth="1"/>
    <col min="10" max="10" width="17.109375" style="172" customWidth="1"/>
    <col min="11" max="11" width="6.44140625" style="172" customWidth="1"/>
    <col min="12" max="16384" width="9.21875" style="172"/>
  </cols>
  <sheetData>
    <row r="1" spans="1:11" x14ac:dyDescent="0.25">
      <c r="A1" s="352" t="s">
        <v>488</v>
      </c>
      <c r="B1" s="11"/>
      <c r="C1" s="11"/>
      <c r="D1" s="11"/>
      <c r="E1" s="11"/>
      <c r="F1" s="30"/>
      <c r="G1" s="11"/>
      <c r="H1" s="11"/>
      <c r="I1" s="11"/>
      <c r="J1" s="11"/>
      <c r="K1" s="11"/>
    </row>
    <row r="2" spans="1:11" x14ac:dyDescent="0.25">
      <c r="A2" s="26" t="s">
        <v>76</v>
      </c>
      <c r="B2" s="11"/>
      <c r="C2" s="11"/>
      <c r="D2" s="11"/>
      <c r="E2" s="11"/>
      <c r="F2" s="30"/>
      <c r="G2" s="11"/>
      <c r="H2" s="11"/>
      <c r="I2" s="11"/>
      <c r="J2" s="11"/>
      <c r="K2" s="11"/>
    </row>
    <row r="3" spans="1:11" x14ac:dyDescent="0.25">
      <c r="A3" s="26"/>
      <c r="B3" s="11"/>
      <c r="C3" s="11"/>
      <c r="D3" s="11"/>
      <c r="E3" s="11"/>
      <c r="F3" s="30"/>
      <c r="G3" s="11"/>
      <c r="H3" s="11"/>
      <c r="I3" s="11"/>
      <c r="J3" s="11"/>
      <c r="K3" s="11"/>
    </row>
    <row r="4" spans="1:11" s="213" customFormat="1" x14ac:dyDescent="0.25">
      <c r="A4" s="435" t="str">
        <f>Balanç!A4</f>
        <v>Subsector:</v>
      </c>
      <c r="B4" s="436"/>
      <c r="C4" s="436"/>
      <c r="D4" s="436"/>
      <c r="E4" s="436"/>
      <c r="F4" s="436"/>
      <c r="G4" s="436"/>
      <c r="H4" s="436"/>
      <c r="I4" s="436"/>
      <c r="J4" s="437"/>
      <c r="K4" s="17"/>
    </row>
    <row r="5" spans="1:11" s="213" customFormat="1" x14ac:dyDescent="0.25">
      <c r="A5" s="438" t="str">
        <f>Balanç!A5</f>
        <v>Departament:</v>
      </c>
      <c r="B5" s="439"/>
      <c r="C5" s="439"/>
      <c r="D5" s="439"/>
      <c r="E5" s="439"/>
      <c r="F5" s="439"/>
      <c r="G5" s="439"/>
      <c r="H5" s="439"/>
      <c r="I5" s="439"/>
      <c r="J5" s="440"/>
      <c r="K5" s="17"/>
    </row>
    <row r="6" spans="1:11" s="213" customFormat="1" x14ac:dyDescent="0.25">
      <c r="A6" s="441" t="str">
        <f>Balanç!A6</f>
        <v>Entitat:</v>
      </c>
      <c r="B6" s="442"/>
      <c r="C6" s="442"/>
      <c r="D6" s="442"/>
      <c r="E6" s="442"/>
      <c r="F6" s="442"/>
      <c r="G6" s="442"/>
      <c r="H6" s="442"/>
      <c r="I6" s="442"/>
      <c r="J6" s="443"/>
      <c r="K6" s="17"/>
    </row>
    <row r="7" spans="1:11" ht="10.5" customHeight="1" x14ac:dyDescent="0.25">
      <c r="A7" s="11"/>
      <c r="B7" s="11"/>
      <c r="C7" s="11"/>
      <c r="D7" s="11"/>
      <c r="E7" s="11"/>
      <c r="F7" s="30"/>
      <c r="G7" s="11"/>
      <c r="H7" s="11"/>
      <c r="I7" s="11"/>
      <c r="J7" s="11"/>
      <c r="K7" s="11"/>
    </row>
    <row r="8" spans="1:11" ht="12.75" customHeight="1" x14ac:dyDescent="0.25">
      <c r="A8" s="217" t="s">
        <v>261</v>
      </c>
      <c r="B8" s="362" t="s">
        <v>504</v>
      </c>
      <c r="C8" s="362" t="s">
        <v>505</v>
      </c>
      <c r="D8" s="362" t="s">
        <v>504</v>
      </c>
      <c r="E8" s="362" t="s">
        <v>505</v>
      </c>
      <c r="F8" s="30"/>
      <c r="G8" s="419" t="s">
        <v>69</v>
      </c>
      <c r="H8" s="444"/>
      <c r="I8" s="444"/>
      <c r="J8" s="420"/>
      <c r="K8" s="11"/>
    </row>
    <row r="9" spans="1:11" ht="36.75" customHeight="1" x14ac:dyDescent="0.25">
      <c r="A9" s="325" t="s">
        <v>284</v>
      </c>
      <c r="B9" s="445" t="s">
        <v>285</v>
      </c>
      <c r="C9" s="446"/>
      <c r="D9" s="445" t="s">
        <v>286</v>
      </c>
      <c r="E9" s="446"/>
      <c r="F9" s="30"/>
      <c r="G9" s="447" t="s">
        <v>274</v>
      </c>
      <c r="H9" s="446"/>
      <c r="I9" s="447" t="s">
        <v>281</v>
      </c>
      <c r="J9" s="446"/>
      <c r="K9" s="11"/>
    </row>
    <row r="10" spans="1:11" x14ac:dyDescent="0.25">
      <c r="A10" s="191" t="s">
        <v>287</v>
      </c>
      <c r="B10" s="331">
        <f>+Balanç!B43</f>
        <v>0</v>
      </c>
      <c r="C10" s="331">
        <f>+Balanç!C43</f>
        <v>0</v>
      </c>
      <c r="D10" s="361">
        <f>+Balanç!B52+Balanç!B63</f>
        <v>0</v>
      </c>
      <c r="E10" s="361">
        <f>+Balanç!C52+Balanç!C63</f>
        <v>0</v>
      </c>
      <c r="F10" s="247"/>
      <c r="G10" s="332" t="str">
        <f>+IF(B10=B11+B15,"Correcte","Error")</f>
        <v>Correcte</v>
      </c>
      <c r="H10" s="357" t="str">
        <f>+IF(C10=C11+C15,"Correcte","Error")</f>
        <v>Correcte</v>
      </c>
      <c r="I10" s="359" t="str">
        <f>+IF(D10=(D11+D15),"Correcte","Error")</f>
        <v>Correcte</v>
      </c>
      <c r="J10" s="359" t="str">
        <f>+IF(E10=(E11+E15),"Correcte","Error")</f>
        <v>Correcte</v>
      </c>
      <c r="K10" s="11"/>
    </row>
    <row r="11" spans="1:11" x14ac:dyDescent="0.25">
      <c r="A11" s="341" t="s">
        <v>17</v>
      </c>
      <c r="B11" s="333">
        <f>+B12+B14</f>
        <v>0</v>
      </c>
      <c r="C11" s="333">
        <f>+C12+C14</f>
        <v>0</v>
      </c>
      <c r="D11" s="334">
        <f>SUM(D12:D14)</f>
        <v>0</v>
      </c>
      <c r="E11" s="334">
        <f>SUM(E12:E14)</f>
        <v>0</v>
      </c>
      <c r="F11" s="30"/>
      <c r="G11" s="335"/>
      <c r="H11" s="337"/>
      <c r="I11" s="330"/>
      <c r="J11" s="330"/>
      <c r="K11" s="11"/>
    </row>
    <row r="12" spans="1:11" x14ac:dyDescent="0.25">
      <c r="A12" s="342" t="s">
        <v>62</v>
      </c>
      <c r="B12" s="336"/>
      <c r="C12" s="336"/>
      <c r="D12" s="336"/>
      <c r="E12" s="336"/>
      <c r="F12" s="30"/>
      <c r="G12" s="335"/>
      <c r="H12" s="337"/>
      <c r="I12" s="335"/>
      <c r="J12" s="335"/>
      <c r="K12" s="11"/>
    </row>
    <row r="13" spans="1:11" x14ac:dyDescent="0.25">
      <c r="A13" s="342" t="s">
        <v>479</v>
      </c>
      <c r="B13" s="338"/>
      <c r="C13" s="338"/>
      <c r="D13" s="336"/>
      <c r="E13" s="336"/>
      <c r="F13" s="30"/>
      <c r="G13" s="339" t="str">
        <f>IF(B13=0,"Correcte","Error")</f>
        <v>Correcte</v>
      </c>
      <c r="H13" s="358" t="str">
        <f>IF(C13=0,"Correcte","Error")</f>
        <v>Correcte</v>
      </c>
      <c r="I13" s="335"/>
      <c r="J13" s="335"/>
      <c r="K13" s="11"/>
    </row>
    <row r="14" spans="1:11" s="211" customFormat="1" x14ac:dyDescent="0.25">
      <c r="A14" s="342" t="s">
        <v>480</v>
      </c>
      <c r="B14" s="417"/>
      <c r="C14" s="417"/>
      <c r="D14" s="336"/>
      <c r="E14" s="336"/>
      <c r="F14" s="201"/>
      <c r="G14" s="360" t="str">
        <f>IF(B14+B18=Balanç!B46,"Correcte","Error")</f>
        <v>Correcte</v>
      </c>
      <c r="H14" s="360" t="str">
        <f>IF(C14+C18=Balanç!C46,"Correcte","Error")</f>
        <v>Correcte</v>
      </c>
      <c r="I14" s="340"/>
      <c r="J14" s="340"/>
      <c r="K14" s="201"/>
    </row>
    <row r="15" spans="1:11" ht="25.35" customHeight="1" x14ac:dyDescent="0.25">
      <c r="A15" s="356" t="s">
        <v>503</v>
      </c>
      <c r="B15" s="333">
        <f>+B16+B18+B19</f>
        <v>0</v>
      </c>
      <c r="C15" s="333">
        <f>+C16+C18+C19</f>
        <v>0</v>
      </c>
      <c r="D15" s="334">
        <f>SUM(D16:D18)</f>
        <v>0</v>
      </c>
      <c r="E15" s="334">
        <f>SUM(E16:E18)</f>
        <v>0</v>
      </c>
      <c r="F15" s="30"/>
      <c r="G15" s="335"/>
      <c r="H15" s="337"/>
      <c r="I15" s="330"/>
      <c r="J15" s="330"/>
      <c r="K15" s="11"/>
    </row>
    <row r="16" spans="1:11" x14ac:dyDescent="0.25">
      <c r="A16" s="342" t="s">
        <v>481</v>
      </c>
      <c r="B16" s="336"/>
      <c r="C16" s="336"/>
      <c r="D16" s="336"/>
      <c r="E16" s="336"/>
      <c r="F16" s="30"/>
      <c r="G16" s="335"/>
      <c r="H16" s="337"/>
      <c r="I16" s="335"/>
      <c r="J16" s="335"/>
      <c r="K16" s="11"/>
    </row>
    <row r="17" spans="1:11" x14ac:dyDescent="0.25">
      <c r="A17" s="342" t="s">
        <v>63</v>
      </c>
      <c r="B17" s="338"/>
      <c r="C17" s="338"/>
      <c r="D17" s="336"/>
      <c r="E17" s="336"/>
      <c r="F17" s="30"/>
      <c r="G17" s="339" t="str">
        <f>IF(B17=0,"Correcte","Error")</f>
        <v>Correcte</v>
      </c>
      <c r="H17" s="358" t="str">
        <f>IF(C17=0,"Correcte","Error")</f>
        <v>Correcte</v>
      </c>
      <c r="I17" s="335"/>
      <c r="J17" s="335"/>
      <c r="K17" s="11"/>
    </row>
    <row r="18" spans="1:11" s="211" customFormat="1" x14ac:dyDescent="0.25">
      <c r="A18" s="342" t="s">
        <v>519</v>
      </c>
      <c r="B18" s="417"/>
      <c r="C18" s="417"/>
      <c r="D18" s="336"/>
      <c r="E18" s="336"/>
      <c r="F18" s="201"/>
      <c r="G18" s="413"/>
      <c r="H18" s="414"/>
      <c r="I18" s="340"/>
      <c r="J18" s="340"/>
      <c r="K18" s="201"/>
    </row>
    <row r="19" spans="1:11" x14ac:dyDescent="0.25">
      <c r="A19" s="408" t="s">
        <v>502</v>
      </c>
      <c r="B19" s="418"/>
      <c r="C19" s="418"/>
      <c r="D19" s="417"/>
      <c r="E19" s="417"/>
      <c r="F19" s="30"/>
      <c r="G19" s="409" t="str">
        <f>+IF(B19=Balanç!B45,"Correcte","Error")</f>
        <v>Correcte</v>
      </c>
      <c r="H19" s="410" t="str">
        <f>+IF(C19=Balanç!C45,"Correcte","Error")</f>
        <v>Correcte</v>
      </c>
      <c r="I19" s="411"/>
      <c r="J19" s="412"/>
      <c r="K19" s="79"/>
    </row>
    <row r="20" spans="1:11" x14ac:dyDescent="0.25">
      <c r="A20" s="405"/>
      <c r="B20" s="137"/>
      <c r="C20" s="137"/>
      <c r="D20" s="137"/>
      <c r="E20" s="137"/>
      <c r="F20" s="196"/>
      <c r="G20" s="406"/>
      <c r="H20" s="406"/>
      <c r="I20" s="406"/>
      <c r="J20" s="407"/>
      <c r="K20" s="11"/>
    </row>
    <row r="21" spans="1:11" x14ac:dyDescent="0.25">
      <c r="A21" s="405"/>
      <c r="B21" s="137"/>
      <c r="C21" s="137"/>
      <c r="D21" s="137"/>
      <c r="E21" s="137"/>
      <c r="F21" s="196"/>
      <c r="G21" s="406"/>
      <c r="H21" s="406"/>
      <c r="I21" s="406"/>
      <c r="J21" s="407"/>
      <c r="K21" s="11"/>
    </row>
    <row r="22" spans="1:11" x14ac:dyDescent="0.25">
      <c r="A22" s="175"/>
      <c r="B22" s="11"/>
      <c r="C22" s="11"/>
      <c r="D22" s="11"/>
      <c r="E22" s="17"/>
      <c r="F22" s="141"/>
      <c r="G22" s="141"/>
      <c r="H22" s="141"/>
      <c r="I22" s="141"/>
      <c r="J22" s="137"/>
      <c r="K22" s="11"/>
    </row>
    <row r="23" spans="1:11" ht="12.75" customHeight="1" x14ac:dyDescent="0.25">
      <c r="A23" s="153" t="s">
        <v>249</v>
      </c>
      <c r="B23" s="362" t="s">
        <v>504</v>
      </c>
      <c r="C23" s="362" t="s">
        <v>505</v>
      </c>
      <c r="D23" s="33"/>
      <c r="E23" s="304"/>
      <c r="F23" s="30"/>
      <c r="G23" s="419" t="s">
        <v>68</v>
      </c>
      <c r="H23" s="420"/>
      <c r="I23" s="298"/>
      <c r="J23" s="11"/>
      <c r="K23" s="11"/>
    </row>
    <row r="24" spans="1:11" x14ac:dyDescent="0.25">
      <c r="A24" s="164" t="s">
        <v>262</v>
      </c>
      <c r="B24" s="184"/>
      <c r="C24" s="185"/>
      <c r="D24" s="17"/>
      <c r="E24" s="196"/>
      <c r="F24" s="30"/>
      <c r="G24" s="139"/>
      <c r="H24" s="143"/>
      <c r="I24" s="11"/>
      <c r="J24" s="11"/>
      <c r="K24" s="11"/>
    </row>
    <row r="25" spans="1:11" x14ac:dyDescent="0.25">
      <c r="A25" s="144" t="s">
        <v>376</v>
      </c>
      <c r="B25" s="240"/>
      <c r="C25" s="241"/>
      <c r="D25" s="141"/>
      <c r="E25" s="196"/>
      <c r="F25" s="30"/>
      <c r="G25" s="140"/>
      <c r="H25" s="143"/>
      <c r="I25" s="11"/>
      <c r="J25" s="11"/>
      <c r="K25" s="11"/>
    </row>
    <row r="26" spans="1:11" x14ac:dyDescent="0.25">
      <c r="A26" s="144" t="s">
        <v>88</v>
      </c>
      <c r="B26" s="178"/>
      <c r="C26" s="166"/>
      <c r="D26" s="141"/>
      <c r="E26" s="196"/>
      <c r="F26" s="30"/>
      <c r="G26" s="140"/>
      <c r="H26" s="143"/>
      <c r="I26" s="11"/>
      <c r="J26" s="11"/>
      <c r="K26" s="11"/>
    </row>
    <row r="27" spans="1:11" x14ac:dyDescent="0.25">
      <c r="A27" s="142" t="s">
        <v>380</v>
      </c>
      <c r="B27" s="179"/>
      <c r="C27" s="183"/>
      <c r="D27" s="141"/>
      <c r="E27" s="196"/>
      <c r="F27" s="30"/>
      <c r="G27" s="140"/>
      <c r="H27" s="143"/>
      <c r="I27" s="11"/>
      <c r="J27" s="11"/>
      <c r="K27" s="11"/>
    </row>
    <row r="28" spans="1:11" x14ac:dyDescent="0.25">
      <c r="A28" s="145" t="s">
        <v>255</v>
      </c>
      <c r="B28" s="178"/>
      <c r="C28" s="241"/>
      <c r="D28" s="141"/>
      <c r="E28" s="196"/>
      <c r="F28" s="30"/>
      <c r="G28" s="186"/>
      <c r="H28" s="143"/>
      <c r="I28" s="11"/>
      <c r="J28" s="11"/>
      <c r="K28" s="11"/>
    </row>
    <row r="29" spans="1:11" ht="12.75" customHeight="1" x14ac:dyDescent="0.25">
      <c r="A29" s="174" t="s">
        <v>93</v>
      </c>
      <c r="B29" s="178"/>
      <c r="C29" s="241"/>
      <c r="D29" s="141"/>
      <c r="E29" s="196"/>
      <c r="F29" s="30"/>
      <c r="G29" s="140"/>
      <c r="H29" s="16" t="str">
        <f>IF(C29=Pressupostos!E88,"Correcte","Error")</f>
        <v>Correcte</v>
      </c>
      <c r="I29" s="11"/>
      <c r="J29" s="11"/>
      <c r="K29" s="11"/>
    </row>
    <row r="30" spans="1:11" x14ac:dyDescent="0.25">
      <c r="A30" s="142" t="s">
        <v>96</v>
      </c>
      <c r="B30" s="178"/>
      <c r="C30" s="182"/>
      <c r="D30" s="141"/>
      <c r="E30" s="196"/>
      <c r="F30" s="30"/>
      <c r="G30" s="140"/>
      <c r="H30" s="143"/>
      <c r="I30" s="11"/>
      <c r="J30" s="11"/>
      <c r="K30" s="11"/>
    </row>
    <row r="31" spans="1:11" x14ac:dyDescent="0.25">
      <c r="A31" s="144" t="s">
        <v>97</v>
      </c>
      <c r="B31" s="240"/>
      <c r="C31" s="241"/>
      <c r="D31" s="141"/>
      <c r="E31" s="196"/>
      <c r="F31" s="30"/>
      <c r="G31" s="140"/>
      <c r="H31" s="143"/>
      <c r="I31" s="11"/>
      <c r="J31" s="11"/>
      <c r="K31" s="11"/>
    </row>
    <row r="32" spans="1:11" x14ac:dyDescent="0.25">
      <c r="A32" s="142" t="s">
        <v>295</v>
      </c>
      <c r="B32" s="180"/>
      <c r="C32" s="181"/>
      <c r="D32" s="141"/>
      <c r="E32" s="196"/>
      <c r="F32" s="30"/>
      <c r="G32" s="187"/>
      <c r="H32" s="192"/>
      <c r="I32" s="11"/>
      <c r="J32" s="11"/>
      <c r="K32" s="11"/>
    </row>
    <row r="33" spans="1:11" x14ac:dyDescent="0.25">
      <c r="A33" s="144" t="s">
        <v>64</v>
      </c>
      <c r="B33" s="240"/>
      <c r="C33" s="241"/>
      <c r="D33" s="141"/>
      <c r="E33" s="196"/>
      <c r="F33" s="30"/>
      <c r="G33" s="188"/>
      <c r="H33" s="193"/>
      <c r="I33" s="11"/>
      <c r="J33" s="11"/>
      <c r="K33" s="11"/>
    </row>
    <row r="34" spans="1:11" ht="12" customHeight="1" x14ac:dyDescent="0.25">
      <c r="A34" s="173" t="s">
        <v>266</v>
      </c>
      <c r="B34" s="210"/>
      <c r="C34" s="241"/>
      <c r="D34" s="141"/>
      <c r="E34" s="196"/>
      <c r="F34" s="30"/>
      <c r="G34" s="189"/>
      <c r="H34" s="194"/>
      <c r="I34" s="11"/>
      <c r="J34" s="11"/>
      <c r="K34" s="11"/>
    </row>
    <row r="35" spans="1:11" x14ac:dyDescent="0.25">
      <c r="A35" s="214"/>
      <c r="B35" s="176"/>
      <c r="C35" s="176"/>
      <c r="D35" s="141"/>
      <c r="E35" s="196"/>
      <c r="F35" s="177"/>
      <c r="G35" s="176"/>
      <c r="H35" s="176"/>
      <c r="I35" s="11"/>
      <c r="J35" s="11"/>
      <c r="K35" s="11"/>
    </row>
    <row r="36" spans="1:11" ht="12.75" customHeight="1" x14ac:dyDescent="0.25">
      <c r="A36" s="190" t="s">
        <v>381</v>
      </c>
      <c r="B36" s="263"/>
      <c r="C36" s="362" t="s">
        <v>505</v>
      </c>
      <c r="D36" s="141"/>
      <c r="E36" s="196"/>
      <c r="F36" s="177"/>
      <c r="G36" s="419" t="s">
        <v>68</v>
      </c>
      <c r="H36" s="420"/>
      <c r="I36" s="11"/>
      <c r="J36" s="11"/>
      <c r="K36" s="11"/>
    </row>
    <row r="37" spans="1:11" x14ac:dyDescent="0.25">
      <c r="A37" s="145" t="s">
        <v>255</v>
      </c>
      <c r="B37" s="242"/>
      <c r="C37" s="241"/>
      <c r="D37" s="141"/>
      <c r="E37" s="196"/>
      <c r="F37" s="177"/>
      <c r="G37" s="296"/>
      <c r="H37" s="203"/>
      <c r="I37" s="11"/>
      <c r="J37" s="11"/>
      <c r="K37" s="11"/>
    </row>
    <row r="38" spans="1:11" x14ac:dyDescent="0.25">
      <c r="A38" s="305" t="s">
        <v>93</v>
      </c>
      <c r="B38" s="295"/>
      <c r="C38" s="241"/>
      <c r="D38" s="141"/>
      <c r="E38" s="196"/>
      <c r="F38" s="177"/>
      <c r="G38" s="297"/>
      <c r="H38" s="306" t="str">
        <f>IF(C38=Pressupostos!E89,"Correcte","Error")</f>
        <v>Correcte</v>
      </c>
      <c r="I38" s="11"/>
      <c r="J38" s="11"/>
      <c r="K38" s="11"/>
    </row>
    <row r="39" spans="1:11" ht="12.75" customHeight="1" x14ac:dyDescent="0.25">
      <c r="A39" s="317"/>
      <c r="B39" s="73"/>
      <c r="C39" s="73"/>
      <c r="D39" s="141"/>
      <c r="E39" s="196"/>
      <c r="F39" s="177"/>
      <c r="G39" s="176"/>
      <c r="H39" s="176"/>
      <c r="I39" s="11"/>
      <c r="J39" s="11"/>
      <c r="K39" s="11"/>
    </row>
    <row r="40" spans="1:11" x14ac:dyDescent="0.25">
      <c r="A40" s="264" t="s">
        <v>371</v>
      </c>
      <c r="B40" s="265"/>
      <c r="C40" s="362" t="s">
        <v>505</v>
      </c>
      <c r="D40" s="141"/>
      <c r="E40" s="196"/>
      <c r="F40" s="177"/>
      <c r="G40" s="176"/>
      <c r="H40" s="176"/>
      <c r="I40" s="11"/>
      <c r="J40" s="11"/>
      <c r="K40" s="11"/>
    </row>
    <row r="41" spans="1:11" x14ac:dyDescent="0.25">
      <c r="A41" s="316" t="s">
        <v>348</v>
      </c>
      <c r="B41" s="266"/>
      <c r="C41" s="195">
        <f>SUM(C42:C43)</f>
        <v>0</v>
      </c>
      <c r="E41" s="196"/>
      <c r="F41" s="177"/>
      <c r="I41" s="11"/>
      <c r="J41" s="11"/>
      <c r="K41" s="11"/>
    </row>
    <row r="42" spans="1:11" x14ac:dyDescent="0.25">
      <c r="A42" s="144" t="s">
        <v>349</v>
      </c>
      <c r="B42" s="17"/>
      <c r="C42" s="165"/>
      <c r="F42" s="177"/>
      <c r="I42" s="11"/>
      <c r="J42" s="11"/>
      <c r="K42" s="11"/>
    </row>
    <row r="43" spans="1:11" x14ac:dyDescent="0.25">
      <c r="A43" s="267" t="s">
        <v>350</v>
      </c>
      <c r="B43" s="268"/>
      <c r="C43" s="165"/>
      <c r="I43" s="11"/>
      <c r="J43" s="11"/>
      <c r="K43" s="11"/>
    </row>
    <row r="44" spans="1:11" x14ac:dyDescent="0.25">
      <c r="A44" s="11"/>
      <c r="B44" s="11"/>
      <c r="C44" s="11"/>
      <c r="I44" s="11"/>
      <c r="J44" s="11"/>
      <c r="K44" s="11"/>
    </row>
    <row r="45" spans="1:11" x14ac:dyDescent="0.25">
      <c r="A45" s="11"/>
      <c r="B45" s="11"/>
      <c r="C45" s="11"/>
      <c r="I45" s="11"/>
      <c r="J45" s="11"/>
      <c r="K45" s="11"/>
    </row>
    <row r="46" spans="1:11" ht="12.75" customHeight="1" x14ac:dyDescent="0.25"/>
  </sheetData>
  <sheetProtection algorithmName="SHA-512" hashValue="KZSQ11XojhIOvgjVTRV7+5XA4GD288WZXyVlcvRM3gGidvMfpzmuu5ynGQlo3ixbG3JMXzZ/kY+Putj3JLarZA==" saltValue="6zJJgyLmDFxM46RWxXad+A==" spinCount="100000" sheet="1" objects="1" scenarios="1"/>
  <protectedRanges>
    <protectedRange sqref="B12:E12 D13:E13 B14:E14 B16:E16 D17:E17 B18:E19 B25:C25 C26 C28:C29 B31:C31 B33:C33 C34 C37:C38 C42:C43" name="Interval1"/>
  </protectedRanges>
  <mergeCells count="10">
    <mergeCell ref="G36:H36"/>
    <mergeCell ref="A4:J4"/>
    <mergeCell ref="A5:J5"/>
    <mergeCell ref="A6:J6"/>
    <mergeCell ref="G23:H23"/>
    <mergeCell ref="G8:J8"/>
    <mergeCell ref="D9:E9"/>
    <mergeCell ref="B9:C9"/>
    <mergeCell ref="I9:J9"/>
    <mergeCell ref="G9:H9"/>
  </mergeCells>
  <conditionalFormatting sqref="G36">
    <cfRule type="cellIs" dxfId="17" priority="21" stopIfTrue="1" operator="equal">
      <formula>"Error"</formula>
    </cfRule>
  </conditionalFormatting>
  <conditionalFormatting sqref="H38">
    <cfRule type="cellIs" dxfId="16" priority="20" stopIfTrue="1" operator="equal">
      <formula>"Error"</formula>
    </cfRule>
  </conditionalFormatting>
  <conditionalFormatting sqref="G8 H34 G23 E23 H29">
    <cfRule type="cellIs" dxfId="15" priority="19" stopIfTrue="1" operator="equal">
      <formula>"Error"</formula>
    </cfRule>
  </conditionalFormatting>
  <conditionalFormatting sqref="I10:J11 I15:J15 I19:J19 G14:H14">
    <cfRule type="cellIs" dxfId="14" priority="6" stopIfTrue="1" operator="equal">
      <formula>"Error"</formula>
    </cfRule>
  </conditionalFormatting>
  <conditionalFormatting sqref="G10:H10">
    <cfRule type="cellIs" dxfId="13" priority="5" stopIfTrue="1" operator="equal">
      <formula>"Error"</formula>
    </cfRule>
  </conditionalFormatting>
  <conditionalFormatting sqref="G13:H13">
    <cfRule type="cellIs" dxfId="12" priority="4" stopIfTrue="1" operator="equal">
      <formula>"Error"</formula>
    </cfRule>
  </conditionalFormatting>
  <conditionalFormatting sqref="G17:H18">
    <cfRule type="cellIs" dxfId="11" priority="3" stopIfTrue="1" operator="equal">
      <formula>"Error"</formula>
    </cfRule>
  </conditionalFormatting>
  <conditionalFormatting sqref="G19">
    <cfRule type="cellIs" dxfId="10" priority="2" stopIfTrue="1" operator="equal">
      <formula>"Error"</formula>
    </cfRule>
  </conditionalFormatting>
  <conditionalFormatting sqref="H19">
    <cfRule type="cellIs" dxfId="9" priority="1" stopIfTrue="1" operator="equal">
      <formula>"Error"</formula>
    </cfRule>
  </conditionalFormatting>
  <pageMargins left="0.31496062992125984" right="0.39370078740157483" top="0.74803149606299213" bottom="0.74803149606299213" header="0.31496062992125984" footer="0.31496062992125984"/>
  <pageSetup paperSize="9" scale="49" orientation="landscape"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ull6">
    <pageSetUpPr fitToPage="1"/>
  </sheetPr>
  <dimension ref="A1:P116"/>
  <sheetViews>
    <sheetView showGridLines="0" zoomScaleNormal="100" workbookViewId="0"/>
  </sheetViews>
  <sheetFormatPr defaultColWidth="9.21875" defaultRowHeight="13.2" x14ac:dyDescent="0.25"/>
  <cols>
    <col min="1" max="1" width="60.5546875" style="172" customWidth="1"/>
    <col min="2" max="2" width="15.5546875" style="172" customWidth="1"/>
    <col min="3" max="3" width="1.5546875" style="172" customWidth="1"/>
    <col min="4" max="4" width="60.5546875" style="172" customWidth="1"/>
    <col min="5" max="5" width="15.5546875" style="172" customWidth="1"/>
    <col min="6" max="7" width="1.5546875" style="172" customWidth="1"/>
    <col min="8" max="8" width="9.21875" style="172"/>
    <col min="9" max="9" width="10.44140625" style="172" customWidth="1"/>
    <col min="10" max="16384" width="9.21875" style="172"/>
  </cols>
  <sheetData>
    <row r="1" spans="1:5" x14ac:dyDescent="0.25">
      <c r="A1" s="79" t="s">
        <v>488</v>
      </c>
      <c r="B1" s="11"/>
      <c r="C1" s="11"/>
      <c r="D1" s="11"/>
      <c r="E1" s="11"/>
    </row>
    <row r="2" spans="1:5" x14ac:dyDescent="0.25">
      <c r="A2" s="26"/>
      <c r="B2" s="11"/>
      <c r="C2" s="11"/>
      <c r="D2" s="11"/>
      <c r="E2" s="11"/>
    </row>
    <row r="3" spans="1:5" x14ac:dyDescent="0.25">
      <c r="A3" s="423" t="str">
        <f>Balanç!A4</f>
        <v>Subsector:</v>
      </c>
      <c r="B3" s="424"/>
      <c r="C3" s="424"/>
      <c r="D3" s="424"/>
      <c r="E3" s="425"/>
    </row>
    <row r="4" spans="1:5" x14ac:dyDescent="0.25">
      <c r="A4" s="426" t="str">
        <f>Balanç!A5</f>
        <v>Departament:</v>
      </c>
      <c r="B4" s="448"/>
      <c r="C4" s="448"/>
      <c r="D4" s="448"/>
      <c r="E4" s="449"/>
    </row>
    <row r="5" spans="1:5" x14ac:dyDescent="0.25">
      <c r="A5" s="429" t="str">
        <f>Balanç!A6</f>
        <v>Entitat:</v>
      </c>
      <c r="B5" s="450"/>
      <c r="C5" s="450"/>
      <c r="D5" s="450"/>
      <c r="E5" s="451"/>
    </row>
    <row r="6" spans="1:5" ht="14.1" customHeight="1" x14ac:dyDescent="0.25">
      <c r="A6" s="26"/>
      <c r="B6" s="11"/>
      <c r="C6" s="11"/>
      <c r="D6" s="11"/>
      <c r="E6" s="11"/>
    </row>
    <row r="7" spans="1:5" ht="16.05" customHeight="1" x14ac:dyDescent="0.25">
      <c r="A7" s="31" t="s">
        <v>47</v>
      </c>
      <c r="B7" s="30"/>
      <c r="C7" s="30"/>
      <c r="D7" s="31" t="s">
        <v>48</v>
      </c>
      <c r="E7" s="30"/>
    </row>
    <row r="8" spans="1:5" ht="20.100000000000001" customHeight="1" x14ac:dyDescent="0.25">
      <c r="A8" s="31"/>
      <c r="B8" s="315" t="s">
        <v>1</v>
      </c>
      <c r="C8" s="30"/>
      <c r="D8" s="30"/>
      <c r="E8" s="315" t="s">
        <v>1</v>
      </c>
    </row>
    <row r="9" spans="1:5" ht="19.5" customHeight="1" x14ac:dyDescent="0.25">
      <c r="A9" s="34" t="s">
        <v>49</v>
      </c>
      <c r="B9" s="34"/>
      <c r="C9" s="30"/>
      <c r="D9" s="35" t="s">
        <v>50</v>
      </c>
      <c r="E9" s="35"/>
    </row>
    <row r="10" spans="1:5" x14ac:dyDescent="0.25">
      <c r="A10" s="146" t="s">
        <v>142</v>
      </c>
      <c r="B10" s="36">
        <v>0</v>
      </c>
      <c r="C10" s="11"/>
      <c r="D10" s="146" t="s">
        <v>143</v>
      </c>
      <c r="E10" s="36">
        <v>0</v>
      </c>
    </row>
    <row r="11" spans="1:5" x14ac:dyDescent="0.25">
      <c r="A11" s="147" t="s">
        <v>144</v>
      </c>
      <c r="B11" s="37">
        <v>0</v>
      </c>
      <c r="C11" s="11"/>
      <c r="D11" s="147" t="s">
        <v>145</v>
      </c>
      <c r="E11" s="37">
        <v>0</v>
      </c>
    </row>
    <row r="12" spans="1:5" x14ac:dyDescent="0.25">
      <c r="A12" s="148" t="s">
        <v>146</v>
      </c>
      <c r="B12" s="65">
        <f>SUM(B10:B11)</f>
        <v>0</v>
      </c>
      <c r="C12" s="11"/>
      <c r="D12" s="147" t="s">
        <v>147</v>
      </c>
      <c r="E12" s="37">
        <v>0</v>
      </c>
    </row>
    <row r="13" spans="1:5" x14ac:dyDescent="0.25">
      <c r="A13" s="147" t="s">
        <v>296</v>
      </c>
      <c r="B13" s="37">
        <v>0</v>
      </c>
      <c r="C13" s="11"/>
      <c r="D13" s="147" t="s">
        <v>148</v>
      </c>
      <c r="E13" s="37">
        <v>0</v>
      </c>
    </row>
    <row r="14" spans="1:5" x14ac:dyDescent="0.25">
      <c r="A14" s="147" t="s">
        <v>149</v>
      </c>
      <c r="B14" s="37">
        <v>0</v>
      </c>
      <c r="C14" s="11"/>
      <c r="D14" s="147" t="s">
        <v>150</v>
      </c>
      <c r="E14" s="37">
        <v>0</v>
      </c>
    </row>
    <row r="15" spans="1:5" x14ac:dyDescent="0.25">
      <c r="A15" s="147" t="s">
        <v>151</v>
      </c>
      <c r="B15" s="37">
        <v>0</v>
      </c>
      <c r="C15" s="11"/>
      <c r="D15" s="147" t="s">
        <v>152</v>
      </c>
      <c r="E15" s="37">
        <v>0</v>
      </c>
    </row>
    <row r="16" spans="1:5" x14ac:dyDescent="0.25">
      <c r="A16" s="147" t="s">
        <v>417</v>
      </c>
      <c r="B16" s="37">
        <v>0</v>
      </c>
      <c r="C16" s="11"/>
      <c r="D16" s="147" t="s">
        <v>154</v>
      </c>
      <c r="E16" s="37">
        <v>0</v>
      </c>
    </row>
    <row r="17" spans="1:5" x14ac:dyDescent="0.25">
      <c r="A17" s="147" t="s">
        <v>418</v>
      </c>
      <c r="B17" s="37">
        <v>0</v>
      </c>
      <c r="C17" s="11"/>
      <c r="D17" s="148" t="s">
        <v>156</v>
      </c>
      <c r="E17" s="65">
        <f>SUM(E10:E16)</f>
        <v>0</v>
      </c>
    </row>
    <row r="18" spans="1:5" x14ac:dyDescent="0.25">
      <c r="A18" s="147" t="s">
        <v>153</v>
      </c>
      <c r="B18" s="37">
        <v>0</v>
      </c>
      <c r="C18" s="11"/>
      <c r="D18" s="147" t="s">
        <v>158</v>
      </c>
      <c r="E18" s="37">
        <v>0</v>
      </c>
    </row>
    <row r="19" spans="1:5" x14ac:dyDescent="0.25">
      <c r="A19" s="148" t="s">
        <v>155</v>
      </c>
      <c r="B19" s="65">
        <f>SUM(B13:B18)</f>
        <v>0</v>
      </c>
      <c r="C19" s="11"/>
      <c r="D19" s="147" t="s">
        <v>160</v>
      </c>
      <c r="E19" s="37">
        <v>0</v>
      </c>
    </row>
    <row r="20" spans="1:5" x14ac:dyDescent="0.25">
      <c r="A20" s="147" t="s">
        <v>157</v>
      </c>
      <c r="B20" s="37">
        <v>0</v>
      </c>
      <c r="C20" s="11"/>
      <c r="D20" s="147" t="s">
        <v>162</v>
      </c>
      <c r="E20" s="37">
        <v>0</v>
      </c>
    </row>
    <row r="21" spans="1:5" x14ac:dyDescent="0.25">
      <c r="A21" s="147" t="s">
        <v>159</v>
      </c>
      <c r="B21" s="37">
        <v>0</v>
      </c>
      <c r="C21" s="11"/>
      <c r="D21" s="147" t="s">
        <v>164</v>
      </c>
      <c r="E21" s="37">
        <v>0</v>
      </c>
    </row>
    <row r="22" spans="1:5" x14ac:dyDescent="0.25">
      <c r="A22" s="147" t="s">
        <v>161</v>
      </c>
      <c r="B22" s="37">
        <v>0</v>
      </c>
      <c r="C22" s="11"/>
      <c r="D22" s="147" t="s">
        <v>166</v>
      </c>
      <c r="E22" s="37">
        <v>0</v>
      </c>
    </row>
    <row r="23" spans="1:5" x14ac:dyDescent="0.25">
      <c r="A23" s="147" t="s">
        <v>163</v>
      </c>
      <c r="B23" s="37">
        <v>0</v>
      </c>
      <c r="C23" s="11"/>
      <c r="D23" s="147" t="s">
        <v>168</v>
      </c>
      <c r="E23" s="37">
        <v>0</v>
      </c>
    </row>
    <row r="24" spans="1:5" x14ac:dyDescent="0.25">
      <c r="A24" s="147" t="s">
        <v>165</v>
      </c>
      <c r="B24" s="37">
        <v>0</v>
      </c>
      <c r="C24" s="11"/>
      <c r="D24" s="148" t="s">
        <v>170</v>
      </c>
      <c r="E24" s="65">
        <f>SUM(E18:E23)</f>
        <v>0</v>
      </c>
    </row>
    <row r="25" spans="1:5" x14ac:dyDescent="0.25">
      <c r="A25" s="147" t="s">
        <v>167</v>
      </c>
      <c r="B25" s="37">
        <v>0</v>
      </c>
      <c r="C25" s="11"/>
      <c r="D25" s="147" t="s">
        <v>172</v>
      </c>
      <c r="E25" s="37">
        <v>0</v>
      </c>
    </row>
    <row r="26" spans="1:5" x14ac:dyDescent="0.25">
      <c r="A26" s="147" t="s">
        <v>169</v>
      </c>
      <c r="B26" s="37">
        <v>0</v>
      </c>
      <c r="C26" s="11"/>
      <c r="D26" s="147" t="s">
        <v>174</v>
      </c>
      <c r="E26" s="37">
        <v>0</v>
      </c>
    </row>
    <row r="27" spans="1:5" x14ac:dyDescent="0.25">
      <c r="A27" s="148" t="s">
        <v>171</v>
      </c>
      <c r="B27" s="65">
        <f>SUM(B20:B26)</f>
        <v>0</v>
      </c>
      <c r="C27" s="11"/>
      <c r="D27" s="147" t="s">
        <v>176</v>
      </c>
      <c r="E27" s="37">
        <v>0</v>
      </c>
    </row>
    <row r="28" spans="1:5" x14ac:dyDescent="0.25">
      <c r="A28" s="147" t="s">
        <v>173</v>
      </c>
      <c r="B28" s="37">
        <v>0</v>
      </c>
      <c r="C28" s="11"/>
      <c r="D28" s="147" t="s">
        <v>177</v>
      </c>
      <c r="E28" s="37">
        <v>0</v>
      </c>
    </row>
    <row r="29" spans="1:5" x14ac:dyDescent="0.25">
      <c r="A29" s="147" t="s">
        <v>175</v>
      </c>
      <c r="B29" s="37">
        <v>0</v>
      </c>
      <c r="C29" s="11"/>
      <c r="D29" s="147" t="s">
        <v>178</v>
      </c>
      <c r="E29" s="37">
        <v>0</v>
      </c>
    </row>
    <row r="30" spans="1:5" ht="26.4" x14ac:dyDescent="0.25">
      <c r="A30" s="149" t="s">
        <v>307</v>
      </c>
      <c r="B30" s="37">
        <v>0</v>
      </c>
      <c r="C30" s="11"/>
      <c r="D30" s="148" t="s">
        <v>179</v>
      </c>
      <c r="E30" s="65">
        <f>SUM(E25:E29)</f>
        <v>0</v>
      </c>
    </row>
    <row r="31" spans="1:5" ht="26.4" x14ac:dyDescent="0.25">
      <c r="A31" s="149" t="s">
        <v>428</v>
      </c>
      <c r="B31" s="37">
        <v>0</v>
      </c>
      <c r="C31" s="11"/>
      <c r="D31" s="147" t="s">
        <v>181</v>
      </c>
      <c r="E31" s="37">
        <v>0</v>
      </c>
    </row>
    <row r="32" spans="1:5" x14ac:dyDescent="0.25">
      <c r="A32" s="147" t="s">
        <v>180</v>
      </c>
      <c r="B32" s="37">
        <v>0</v>
      </c>
      <c r="C32" s="11"/>
      <c r="D32" s="147" t="s">
        <v>183</v>
      </c>
      <c r="E32" s="37">
        <v>0</v>
      </c>
    </row>
    <row r="33" spans="1:5" x14ac:dyDescent="0.25">
      <c r="A33" s="147" t="s">
        <v>182</v>
      </c>
      <c r="B33" s="37">
        <v>0</v>
      </c>
      <c r="C33" s="11"/>
      <c r="D33" s="149" t="s">
        <v>311</v>
      </c>
      <c r="E33" s="37">
        <v>0</v>
      </c>
    </row>
    <row r="34" spans="1:5" ht="26.4" x14ac:dyDescent="0.25">
      <c r="A34" s="147" t="s">
        <v>184</v>
      </c>
      <c r="B34" s="37">
        <v>0</v>
      </c>
      <c r="C34" s="11"/>
      <c r="D34" s="149" t="s">
        <v>429</v>
      </c>
      <c r="E34" s="37">
        <v>0</v>
      </c>
    </row>
    <row r="35" spans="1:5" x14ac:dyDescent="0.25">
      <c r="A35" s="147" t="s">
        <v>297</v>
      </c>
      <c r="B35" s="37">
        <v>0</v>
      </c>
      <c r="C35" s="11"/>
      <c r="D35" s="147" t="s">
        <v>187</v>
      </c>
      <c r="E35" s="37">
        <v>0</v>
      </c>
    </row>
    <row r="36" spans="1:5" x14ac:dyDescent="0.25">
      <c r="A36" s="147" t="s">
        <v>185</v>
      </c>
      <c r="B36" s="37">
        <v>0</v>
      </c>
      <c r="C36" s="11"/>
      <c r="D36" s="147" t="s">
        <v>188</v>
      </c>
      <c r="E36" s="37">
        <v>0</v>
      </c>
    </row>
    <row r="37" spans="1:5" x14ac:dyDescent="0.25">
      <c r="A37" s="148" t="s">
        <v>186</v>
      </c>
      <c r="B37" s="65">
        <f>SUM(B28:B36)</f>
        <v>0</v>
      </c>
      <c r="C37" s="11"/>
      <c r="D37" s="147" t="s">
        <v>190</v>
      </c>
      <c r="E37" s="37">
        <v>0</v>
      </c>
    </row>
    <row r="38" spans="1:5" x14ac:dyDescent="0.25">
      <c r="A38" s="147" t="s">
        <v>419</v>
      </c>
      <c r="B38" s="37">
        <v>0</v>
      </c>
      <c r="C38" s="11"/>
      <c r="D38" s="147" t="s">
        <v>301</v>
      </c>
      <c r="E38" s="37">
        <v>0</v>
      </c>
    </row>
    <row r="39" spans="1:5" x14ac:dyDescent="0.25">
      <c r="A39" s="147" t="s">
        <v>189</v>
      </c>
      <c r="B39" s="37">
        <v>0</v>
      </c>
      <c r="C39" s="11"/>
      <c r="D39" s="147" t="s">
        <v>193</v>
      </c>
      <c r="E39" s="37">
        <v>0</v>
      </c>
    </row>
    <row r="40" spans="1:5" x14ac:dyDescent="0.25">
      <c r="A40" s="147" t="s">
        <v>191</v>
      </c>
      <c r="B40" s="37">
        <v>0</v>
      </c>
      <c r="C40" s="11"/>
      <c r="D40" s="148" t="s">
        <v>186</v>
      </c>
      <c r="E40" s="65">
        <f>SUM(E31:E39)</f>
        <v>0</v>
      </c>
    </row>
    <row r="41" spans="1:5" x14ac:dyDescent="0.25">
      <c r="A41" s="147" t="s">
        <v>192</v>
      </c>
      <c r="B41" s="37">
        <v>0</v>
      </c>
      <c r="C41" s="11"/>
      <c r="D41" s="147" t="s">
        <v>196</v>
      </c>
      <c r="E41" s="37">
        <v>0</v>
      </c>
    </row>
    <row r="42" spans="1:5" x14ac:dyDescent="0.25">
      <c r="A42" s="148" t="s">
        <v>194</v>
      </c>
      <c r="B42" s="65">
        <f>SUM(B38:B41)</f>
        <v>0</v>
      </c>
      <c r="C42" s="11"/>
      <c r="D42" s="148" t="s">
        <v>198</v>
      </c>
      <c r="E42" s="65">
        <f>SUM(E41)</f>
        <v>0</v>
      </c>
    </row>
    <row r="43" spans="1:5" ht="13.8" thickBot="1" x14ac:dyDescent="0.3">
      <c r="A43" s="150" t="s">
        <v>195</v>
      </c>
      <c r="B43" s="66">
        <f>+B42+B37+B27+B19+B12</f>
        <v>0</v>
      </c>
      <c r="C43" s="11"/>
      <c r="D43" s="150" t="s">
        <v>195</v>
      </c>
      <c r="E43" s="66">
        <f>+E42+E40+E30+E24+E17</f>
        <v>0</v>
      </c>
    </row>
    <row r="44" spans="1:5" x14ac:dyDescent="0.25">
      <c r="A44" s="147" t="s">
        <v>197</v>
      </c>
      <c r="B44" s="37">
        <v>0</v>
      </c>
      <c r="C44" s="11"/>
      <c r="D44" s="147" t="s">
        <v>200</v>
      </c>
      <c r="E44" s="37">
        <v>0</v>
      </c>
    </row>
    <row r="45" spans="1:5" x14ac:dyDescent="0.25">
      <c r="A45" s="147" t="s">
        <v>199</v>
      </c>
      <c r="B45" s="37">
        <v>0</v>
      </c>
      <c r="C45" s="11"/>
      <c r="D45" s="147" t="s">
        <v>202</v>
      </c>
      <c r="E45" s="37">
        <v>0</v>
      </c>
    </row>
    <row r="46" spans="1:5" x14ac:dyDescent="0.25">
      <c r="A46" s="147" t="s">
        <v>420</v>
      </c>
      <c r="B46" s="37">
        <v>0</v>
      </c>
      <c r="C46" s="11"/>
      <c r="D46" s="147" t="s">
        <v>204</v>
      </c>
      <c r="E46" s="37">
        <v>0</v>
      </c>
    </row>
    <row r="47" spans="1:5" x14ac:dyDescent="0.25">
      <c r="A47" s="147" t="s">
        <v>201</v>
      </c>
      <c r="B47" s="37">
        <v>0</v>
      </c>
      <c r="C47" s="11"/>
      <c r="D47" s="147" t="s">
        <v>205</v>
      </c>
      <c r="E47" s="37">
        <v>0</v>
      </c>
    </row>
    <row r="48" spans="1:5" x14ac:dyDescent="0.25">
      <c r="A48" s="147" t="s">
        <v>203</v>
      </c>
      <c r="B48" s="37">
        <v>0</v>
      </c>
      <c r="C48" s="11"/>
      <c r="D48" s="147" t="s">
        <v>206</v>
      </c>
      <c r="E48" s="37">
        <v>0</v>
      </c>
    </row>
    <row r="49" spans="1:5" x14ac:dyDescent="0.25">
      <c r="A49" s="147" t="s">
        <v>298</v>
      </c>
      <c r="B49" s="37">
        <v>0</v>
      </c>
      <c r="C49" s="11"/>
      <c r="D49" s="147" t="s">
        <v>302</v>
      </c>
      <c r="E49" s="37">
        <v>0</v>
      </c>
    </row>
    <row r="50" spans="1:5" x14ac:dyDescent="0.25">
      <c r="A50" s="147" t="s">
        <v>431</v>
      </c>
      <c r="B50" s="37">
        <v>0</v>
      </c>
      <c r="C50" s="11"/>
      <c r="D50" s="147" t="s">
        <v>208</v>
      </c>
      <c r="E50" s="37">
        <v>0</v>
      </c>
    </row>
    <row r="51" spans="1:5" x14ac:dyDescent="0.25">
      <c r="A51" s="147" t="s">
        <v>207</v>
      </c>
      <c r="B51" s="37">
        <v>0</v>
      </c>
      <c r="C51" s="11"/>
      <c r="D51" s="147" t="s">
        <v>209</v>
      </c>
      <c r="E51" s="37">
        <v>0</v>
      </c>
    </row>
    <row r="52" spans="1:5" x14ac:dyDescent="0.25">
      <c r="A52" s="147" t="s">
        <v>432</v>
      </c>
      <c r="B52" s="37">
        <v>0</v>
      </c>
      <c r="C52" s="11"/>
      <c r="D52" s="147" t="s">
        <v>433</v>
      </c>
      <c r="E52" s="37">
        <v>0</v>
      </c>
    </row>
    <row r="53" spans="1:5" ht="26.4" x14ac:dyDescent="0.25">
      <c r="A53" s="149" t="s">
        <v>434</v>
      </c>
      <c r="B53" s="37">
        <v>0</v>
      </c>
      <c r="C53" s="11"/>
      <c r="D53" s="148" t="s">
        <v>212</v>
      </c>
      <c r="E53" s="65">
        <f>SUM(E44:E52)</f>
        <v>0</v>
      </c>
    </row>
    <row r="54" spans="1:5" x14ac:dyDescent="0.25">
      <c r="A54" s="148" t="s">
        <v>210</v>
      </c>
      <c r="B54" s="65">
        <f>SUM(B44:B53)</f>
        <v>0</v>
      </c>
      <c r="C54" s="11"/>
      <c r="D54" s="147" t="s">
        <v>214</v>
      </c>
      <c r="E54" s="37">
        <v>0</v>
      </c>
    </row>
    <row r="55" spans="1:5" x14ac:dyDescent="0.25">
      <c r="A55" s="147" t="s">
        <v>211</v>
      </c>
      <c r="B55" s="37">
        <v>0</v>
      </c>
      <c r="C55" s="11"/>
      <c r="D55" s="147" t="s">
        <v>215</v>
      </c>
      <c r="E55" s="37">
        <v>0</v>
      </c>
    </row>
    <row r="56" spans="1:5" x14ac:dyDescent="0.25">
      <c r="A56" s="147" t="s">
        <v>213</v>
      </c>
      <c r="B56" s="37">
        <v>0</v>
      </c>
      <c r="C56" s="11"/>
      <c r="D56" s="149" t="s">
        <v>312</v>
      </c>
      <c r="E56" s="37">
        <v>0</v>
      </c>
    </row>
    <row r="57" spans="1:5" ht="26.4" x14ac:dyDescent="0.25">
      <c r="A57" s="149" t="s">
        <v>308</v>
      </c>
      <c r="B57" s="37">
        <v>0</v>
      </c>
      <c r="C57" s="11"/>
      <c r="D57" s="149" t="s">
        <v>435</v>
      </c>
      <c r="E57" s="37">
        <v>0</v>
      </c>
    </row>
    <row r="58" spans="1:5" ht="26.4" x14ac:dyDescent="0.25">
      <c r="A58" s="149" t="s">
        <v>436</v>
      </c>
      <c r="B58" s="37">
        <v>0</v>
      </c>
      <c r="C58" s="11"/>
      <c r="D58" s="147" t="s">
        <v>218</v>
      </c>
      <c r="E58" s="37">
        <v>0</v>
      </c>
    </row>
    <row r="59" spans="1:5" x14ac:dyDescent="0.25">
      <c r="A59" s="147" t="s">
        <v>216</v>
      </c>
      <c r="B59" s="37">
        <v>0</v>
      </c>
      <c r="C59" s="11"/>
      <c r="D59" s="147" t="s">
        <v>220</v>
      </c>
      <c r="E59" s="37">
        <v>0</v>
      </c>
    </row>
    <row r="60" spans="1:5" x14ac:dyDescent="0.25">
      <c r="A60" s="147" t="s">
        <v>217</v>
      </c>
      <c r="B60" s="37">
        <v>0</v>
      </c>
      <c r="C60" s="11"/>
      <c r="D60" s="147" t="s">
        <v>221</v>
      </c>
      <c r="E60" s="37">
        <v>0</v>
      </c>
    </row>
    <row r="61" spans="1:5" x14ac:dyDescent="0.25">
      <c r="A61" s="147" t="s">
        <v>219</v>
      </c>
      <c r="B61" s="37">
        <v>0</v>
      </c>
      <c r="C61" s="11"/>
      <c r="D61" s="147" t="s">
        <v>303</v>
      </c>
      <c r="E61" s="37">
        <v>0</v>
      </c>
    </row>
    <row r="62" spans="1:5" x14ac:dyDescent="0.25">
      <c r="A62" s="147" t="s">
        <v>299</v>
      </c>
      <c r="B62" s="37">
        <v>0</v>
      </c>
      <c r="C62" s="11"/>
      <c r="D62" s="147" t="s">
        <v>224</v>
      </c>
      <c r="E62" s="37">
        <v>0</v>
      </c>
    </row>
    <row r="63" spans="1:5" x14ac:dyDescent="0.25">
      <c r="A63" s="147" t="s">
        <v>222</v>
      </c>
      <c r="B63" s="37">
        <v>0</v>
      </c>
      <c r="C63" s="11"/>
      <c r="D63" s="148" t="s">
        <v>223</v>
      </c>
      <c r="E63" s="65">
        <f>SUM(E54:E62)</f>
        <v>0</v>
      </c>
    </row>
    <row r="64" spans="1:5" ht="13.8" thickBot="1" x14ac:dyDescent="0.3">
      <c r="A64" s="148" t="s">
        <v>223</v>
      </c>
      <c r="B64" s="65">
        <f>SUM(B55:B63)</f>
        <v>0</v>
      </c>
      <c r="C64" s="11"/>
      <c r="D64" s="150" t="s">
        <v>225</v>
      </c>
      <c r="E64" s="66">
        <f>+E63+E53</f>
        <v>0</v>
      </c>
    </row>
    <row r="65" spans="1:5" ht="13.8" thickBot="1" x14ac:dyDescent="0.3">
      <c r="A65" s="150" t="s">
        <v>225</v>
      </c>
      <c r="B65" s="66">
        <f>+B64+B54</f>
        <v>0</v>
      </c>
      <c r="C65" s="11"/>
      <c r="D65" s="151" t="s">
        <v>226</v>
      </c>
      <c r="E65" s="67">
        <f>+E64+E43</f>
        <v>0</v>
      </c>
    </row>
    <row r="66" spans="1:5" ht="13.8" thickBot="1" x14ac:dyDescent="0.3">
      <c r="A66" s="151" t="s">
        <v>226</v>
      </c>
      <c r="B66" s="67">
        <f>+B65+B43</f>
        <v>0</v>
      </c>
      <c r="C66" s="11"/>
      <c r="D66" s="147" t="s">
        <v>229</v>
      </c>
      <c r="E66" s="37">
        <v>0</v>
      </c>
    </row>
    <row r="67" spans="1:5" x14ac:dyDescent="0.25">
      <c r="A67" s="147" t="s">
        <v>227</v>
      </c>
      <c r="B67" s="37">
        <v>0</v>
      </c>
      <c r="C67" s="11"/>
      <c r="D67" s="147" t="s">
        <v>231</v>
      </c>
      <c r="E67" s="37">
        <v>0</v>
      </c>
    </row>
    <row r="68" spans="1:5" ht="26.4" x14ac:dyDescent="0.25">
      <c r="A68" s="147" t="s">
        <v>228</v>
      </c>
      <c r="B68" s="37">
        <v>0</v>
      </c>
      <c r="C68" s="11"/>
      <c r="D68" s="149" t="s">
        <v>437</v>
      </c>
      <c r="E68" s="37">
        <v>0</v>
      </c>
    </row>
    <row r="69" spans="1:5" ht="26.4" x14ac:dyDescent="0.25">
      <c r="A69" s="147" t="s">
        <v>230</v>
      </c>
      <c r="B69" s="37">
        <v>0</v>
      </c>
      <c r="C69" s="11"/>
      <c r="D69" s="149" t="s">
        <v>438</v>
      </c>
      <c r="E69" s="37">
        <v>0</v>
      </c>
    </row>
    <row r="70" spans="1:5" ht="26.4" x14ac:dyDescent="0.25">
      <c r="A70" s="149" t="s">
        <v>459</v>
      </c>
      <c r="B70" s="37">
        <v>0</v>
      </c>
      <c r="C70" s="11"/>
      <c r="D70" s="147" t="s">
        <v>233</v>
      </c>
      <c r="E70" s="37">
        <v>0</v>
      </c>
    </row>
    <row r="71" spans="1:5" x14ac:dyDescent="0.25">
      <c r="A71" s="147" t="s">
        <v>430</v>
      </c>
      <c r="B71" s="37">
        <v>0</v>
      </c>
      <c r="C71" s="11"/>
      <c r="D71" s="147" t="s">
        <v>235</v>
      </c>
      <c r="E71" s="37">
        <v>0</v>
      </c>
    </row>
    <row r="72" spans="1:5" ht="26.4" x14ac:dyDescent="0.25">
      <c r="A72" s="147" t="s">
        <v>232</v>
      </c>
      <c r="B72" s="37">
        <v>0</v>
      </c>
      <c r="C72" s="11"/>
      <c r="D72" s="149" t="s">
        <v>460</v>
      </c>
      <c r="E72" s="37">
        <v>0</v>
      </c>
    </row>
    <row r="73" spans="1:5" x14ac:dyDescent="0.25">
      <c r="A73" s="147" t="s">
        <v>234</v>
      </c>
      <c r="B73" s="37">
        <v>0</v>
      </c>
      <c r="C73" s="11"/>
      <c r="D73" s="147" t="s">
        <v>237</v>
      </c>
      <c r="E73" s="37">
        <v>0</v>
      </c>
    </row>
    <row r="74" spans="1:5" x14ac:dyDescent="0.25">
      <c r="A74" s="147" t="s">
        <v>236</v>
      </c>
      <c r="B74" s="37">
        <v>0</v>
      </c>
      <c r="C74" s="11"/>
      <c r="D74" s="148" t="s">
        <v>238</v>
      </c>
      <c r="E74" s="65">
        <f>SUM(E66:E73)</f>
        <v>0</v>
      </c>
    </row>
    <row r="75" spans="1:5" x14ac:dyDescent="0.25">
      <c r="A75" s="147" t="s">
        <v>237</v>
      </c>
      <c r="B75" s="37">
        <v>0</v>
      </c>
      <c r="C75" s="11"/>
      <c r="D75" s="147" t="s">
        <v>239</v>
      </c>
      <c r="E75" s="37">
        <v>0</v>
      </c>
    </row>
    <row r="76" spans="1:5" x14ac:dyDescent="0.25">
      <c r="A76" s="148" t="s">
        <v>238</v>
      </c>
      <c r="B76" s="65">
        <f>SUM(B67:B75)</f>
        <v>0</v>
      </c>
      <c r="C76" s="11"/>
      <c r="D76" s="147" t="s">
        <v>304</v>
      </c>
      <c r="E76" s="37">
        <v>0</v>
      </c>
    </row>
    <row r="77" spans="1:5" x14ac:dyDescent="0.25">
      <c r="A77" s="147" t="s">
        <v>240</v>
      </c>
      <c r="B77" s="37">
        <v>0</v>
      </c>
      <c r="C77" s="11"/>
      <c r="D77" s="147" t="s">
        <v>241</v>
      </c>
      <c r="E77" s="37">
        <v>0</v>
      </c>
    </row>
    <row r="78" spans="1:5" x14ac:dyDescent="0.25">
      <c r="A78" s="147" t="s">
        <v>439</v>
      </c>
      <c r="B78" s="37">
        <v>0</v>
      </c>
      <c r="C78" s="11"/>
      <c r="D78" s="147" t="s">
        <v>305</v>
      </c>
      <c r="E78" s="37">
        <v>0</v>
      </c>
    </row>
    <row r="79" spans="1:5" x14ac:dyDescent="0.25">
      <c r="A79" s="147" t="s">
        <v>300</v>
      </c>
      <c r="B79" s="37">
        <v>0</v>
      </c>
      <c r="C79" s="11"/>
      <c r="D79" s="147" t="s">
        <v>243</v>
      </c>
      <c r="E79" s="37">
        <v>0</v>
      </c>
    </row>
    <row r="80" spans="1:5" x14ac:dyDescent="0.25">
      <c r="A80" s="147" t="s">
        <v>242</v>
      </c>
      <c r="B80" s="37">
        <v>0</v>
      </c>
      <c r="C80" s="11"/>
      <c r="D80" s="147" t="s">
        <v>244</v>
      </c>
      <c r="E80" s="37">
        <v>0</v>
      </c>
    </row>
    <row r="81" spans="1:16" x14ac:dyDescent="0.25">
      <c r="A81" s="147" t="s">
        <v>244</v>
      </c>
      <c r="B81" s="37">
        <v>0</v>
      </c>
      <c r="C81" s="11"/>
      <c r="D81" s="148" t="s">
        <v>245</v>
      </c>
      <c r="E81" s="65">
        <f>SUM(E75:E80)</f>
        <v>0</v>
      </c>
    </row>
    <row r="82" spans="1:16" ht="13.8" thickBot="1" x14ac:dyDescent="0.3">
      <c r="A82" s="148" t="s">
        <v>245</v>
      </c>
      <c r="B82" s="65">
        <f>SUM(B77:B81)</f>
        <v>0</v>
      </c>
      <c r="C82" s="11"/>
      <c r="D82" s="150" t="s">
        <v>246</v>
      </c>
      <c r="E82" s="66">
        <f>+E81+E74</f>
        <v>0</v>
      </c>
    </row>
    <row r="83" spans="1:16" ht="13.8" thickBot="1" x14ac:dyDescent="0.3">
      <c r="A83" s="150" t="s">
        <v>246</v>
      </c>
      <c r="B83" s="66">
        <f>+B82+B76</f>
        <v>0</v>
      </c>
      <c r="C83" s="11"/>
      <c r="D83" s="152" t="s">
        <v>247</v>
      </c>
      <c r="E83" s="65">
        <f>+E82+E65</f>
        <v>0</v>
      </c>
    </row>
    <row r="84" spans="1:16" x14ac:dyDescent="0.25">
      <c r="A84" s="152" t="s">
        <v>247</v>
      </c>
      <c r="B84" s="65">
        <f>+B83+B66</f>
        <v>0</v>
      </c>
      <c r="C84" s="11"/>
      <c r="D84" s="11"/>
      <c r="E84" s="11"/>
    </row>
    <row r="85" spans="1:16" x14ac:dyDescent="0.25">
      <c r="C85" s="11"/>
      <c r="D85" s="243" t="s">
        <v>95</v>
      </c>
      <c r="E85" s="244"/>
    </row>
    <row r="86" spans="1:16" ht="26.4" x14ac:dyDescent="0.25">
      <c r="A86" s="11"/>
      <c r="B86" s="11"/>
      <c r="C86" s="11"/>
      <c r="D86" s="225" t="s">
        <v>522</v>
      </c>
      <c r="E86" s="245">
        <v>0</v>
      </c>
    </row>
    <row r="87" spans="1:16" ht="12.75" customHeight="1" x14ac:dyDescent="0.25">
      <c r="A87" s="11"/>
      <c r="B87" s="11"/>
      <c r="C87" s="11"/>
      <c r="D87" s="225" t="s">
        <v>288</v>
      </c>
      <c r="E87" s="245">
        <v>0</v>
      </c>
    </row>
    <row r="88" spans="1:16" ht="25.5" customHeight="1" x14ac:dyDescent="0.25">
      <c r="A88" s="11"/>
      <c r="B88" s="11"/>
      <c r="C88" s="11"/>
      <c r="D88" s="225" t="s">
        <v>379</v>
      </c>
      <c r="E88" s="245">
        <v>0</v>
      </c>
    </row>
    <row r="89" spans="1:16" x14ac:dyDescent="0.25">
      <c r="A89" s="11"/>
      <c r="B89" s="11"/>
      <c r="C89" s="11"/>
      <c r="D89" s="225" t="s">
        <v>378</v>
      </c>
      <c r="E89" s="245">
        <v>0</v>
      </c>
    </row>
    <row r="90" spans="1:16" ht="12.75" customHeight="1" x14ac:dyDescent="0.25">
      <c r="A90" s="11"/>
      <c r="B90" s="11"/>
      <c r="C90" s="11"/>
      <c r="D90" s="246" t="s">
        <v>94</v>
      </c>
      <c r="E90" s="224">
        <f>+E53-E86-E87-E88-E89</f>
        <v>0</v>
      </c>
      <c r="G90" s="212"/>
      <c r="H90" s="212"/>
      <c r="I90" s="212"/>
      <c r="J90" s="212"/>
      <c r="K90" s="212"/>
      <c r="L90" s="212"/>
      <c r="M90" s="212"/>
      <c r="N90" s="212"/>
      <c r="O90" s="212"/>
      <c r="P90" s="212"/>
    </row>
    <row r="91" spans="1:16" x14ac:dyDescent="0.25">
      <c r="A91" s="11"/>
      <c r="B91" s="11"/>
      <c r="C91" s="11"/>
      <c r="D91" s="247"/>
      <c r="E91" s="30"/>
    </row>
    <row r="92" spans="1:16" x14ac:dyDescent="0.25">
      <c r="A92" s="11"/>
      <c r="B92" s="11"/>
      <c r="C92" s="11"/>
      <c r="D92" s="269" t="s">
        <v>335</v>
      </c>
      <c r="E92" s="270"/>
    </row>
    <row r="93" spans="1:16" x14ac:dyDescent="0.25">
      <c r="D93" s="271" t="s">
        <v>440</v>
      </c>
      <c r="E93" s="272">
        <v>0</v>
      </c>
    </row>
    <row r="94" spans="1:16" x14ac:dyDescent="0.25">
      <c r="D94" s="273" t="s">
        <v>336</v>
      </c>
      <c r="E94" s="274">
        <v>0</v>
      </c>
    </row>
    <row r="95" spans="1:16" x14ac:dyDescent="0.25">
      <c r="D95" s="275"/>
      <c r="E95" s="177"/>
    </row>
    <row r="96" spans="1:16" x14ac:dyDescent="0.25">
      <c r="D96" s="269" t="s">
        <v>337</v>
      </c>
      <c r="E96" s="139"/>
    </row>
    <row r="97" spans="4:5" x14ac:dyDescent="0.25">
      <c r="D97" s="271" t="s">
        <v>338</v>
      </c>
      <c r="E97" s="245">
        <v>0</v>
      </c>
    </row>
    <row r="98" spans="4:5" x14ac:dyDescent="0.25">
      <c r="D98" s="271" t="s">
        <v>339</v>
      </c>
      <c r="E98" s="245">
        <v>0</v>
      </c>
    </row>
    <row r="99" spans="4:5" ht="26.4" x14ac:dyDescent="0.25">
      <c r="D99" s="271" t="s">
        <v>340</v>
      </c>
      <c r="E99" s="245">
        <v>0</v>
      </c>
    </row>
    <row r="100" spans="4:5" x14ac:dyDescent="0.25">
      <c r="D100" s="271" t="s">
        <v>341</v>
      </c>
      <c r="E100" s="245">
        <v>0</v>
      </c>
    </row>
    <row r="101" spans="4:5" x14ac:dyDescent="0.25">
      <c r="D101" s="273" t="s">
        <v>342</v>
      </c>
      <c r="E101" s="276">
        <v>0</v>
      </c>
    </row>
    <row r="102" spans="4:5" x14ac:dyDescent="0.25">
      <c r="D102" s="234"/>
      <c r="E102" s="11"/>
    </row>
    <row r="103" spans="4:5" x14ac:dyDescent="0.25">
      <c r="D103" s="277" t="s">
        <v>343</v>
      </c>
      <c r="E103" s="239"/>
    </row>
    <row r="104" spans="4:5" x14ac:dyDescent="0.25">
      <c r="D104" s="278" t="s">
        <v>344</v>
      </c>
      <c r="E104" s="245">
        <v>0</v>
      </c>
    </row>
    <row r="105" spans="4:5" x14ac:dyDescent="0.25">
      <c r="D105" s="278" t="s">
        <v>345</v>
      </c>
      <c r="E105" s="245">
        <v>0</v>
      </c>
    </row>
    <row r="106" spans="4:5" x14ac:dyDescent="0.25">
      <c r="D106" s="278" t="s">
        <v>451</v>
      </c>
      <c r="E106" s="245">
        <v>0</v>
      </c>
    </row>
    <row r="107" spans="4:5" x14ac:dyDescent="0.25">
      <c r="D107" s="278" t="s">
        <v>346</v>
      </c>
      <c r="E107" s="245">
        <v>0</v>
      </c>
    </row>
    <row r="108" spans="4:5" x14ac:dyDescent="0.25">
      <c r="D108" s="278" t="s">
        <v>375</v>
      </c>
      <c r="E108" s="245">
        <v>0</v>
      </c>
    </row>
    <row r="109" spans="4:5" x14ac:dyDescent="0.25">
      <c r="D109" s="279" t="s">
        <v>347</v>
      </c>
      <c r="E109" s="224">
        <f>+B26-E104-E105-E106-E107-E108</f>
        <v>0</v>
      </c>
    </row>
    <row r="110" spans="4:5" x14ac:dyDescent="0.25">
      <c r="D110" s="234"/>
      <c r="E110" s="11"/>
    </row>
    <row r="111" spans="4:5" ht="26.4" x14ac:dyDescent="0.25">
      <c r="D111" s="363" t="s">
        <v>482</v>
      </c>
      <c r="E111" s="364"/>
    </row>
    <row r="112" spans="4:5" ht="26.4" x14ac:dyDescent="0.25">
      <c r="D112" s="365" t="s">
        <v>483</v>
      </c>
      <c r="E112" s="366">
        <v>0</v>
      </c>
    </row>
    <row r="113" spans="4:5" x14ac:dyDescent="0.25">
      <c r="D113" s="365" t="s">
        <v>484</v>
      </c>
      <c r="E113" s="366">
        <v>0</v>
      </c>
    </row>
    <row r="114" spans="4:5" x14ac:dyDescent="0.25">
      <c r="D114" s="365" t="s">
        <v>485</v>
      </c>
      <c r="E114" s="366">
        <v>0</v>
      </c>
    </row>
    <row r="115" spans="4:5" ht="26.4" x14ac:dyDescent="0.25">
      <c r="D115" s="367" t="s">
        <v>486</v>
      </c>
      <c r="E115" s="366">
        <v>0</v>
      </c>
    </row>
    <row r="116" spans="4:5" x14ac:dyDescent="0.25">
      <c r="D116" s="368" t="s">
        <v>487</v>
      </c>
      <c r="E116" s="369">
        <v>0</v>
      </c>
    </row>
  </sheetData>
  <sheetProtection algorithmName="SHA-512" hashValue="co3cLoPyt1bSmOfqQqcZZvmYJoy+1NxyjD1vtilrgAVHKmmaiqWXEWFoazGRZfwjI3E985E2vio/ePzLvp9cRQ==" saltValue="ZEwF4VbbpQmPy9juBdu53Q==" spinCount="100000" sheet="1" objects="1" scenarios="1"/>
  <protectedRanges>
    <protectedRange sqref="B10:B11 B13:B18 B20:B26 B28:B36 B38:B41 B44:B53 B55:B63 B67:B75 B77:B81 E10:E16 E18:E23 E25:E29 E31:E39 E41 E44:E52 E54:E62 E66:E73 E75:E80 E86:E89 E93:E94 E97:E101 E104:E108 E112:E116" name="Interval1"/>
  </protectedRanges>
  <mergeCells count="3">
    <mergeCell ref="A3:E3"/>
    <mergeCell ref="A4:E4"/>
    <mergeCell ref="A5:E5"/>
  </mergeCells>
  <phoneticPr fontId="3" type="noConversion"/>
  <pageMargins left="0.39370078740157483" right="0.39370078740157483" top="0.59055118110236227" bottom="0.59055118110236227" header="0" footer="0"/>
  <pageSetup paperSize="9" scale="40" orientation="portrait" r:id="rId1"/>
  <headerFooter alignWithMargins="0"/>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ull7"/>
  <dimension ref="A1:Q575"/>
  <sheetViews>
    <sheetView showGridLines="0" zoomScaleNormal="100" workbookViewId="0">
      <selection activeCell="F37" sqref="F37:J37"/>
    </sheetView>
  </sheetViews>
  <sheetFormatPr defaultColWidth="9.21875" defaultRowHeight="13.2" x14ac:dyDescent="0.25"/>
  <cols>
    <col min="1" max="1" width="17.77734375" style="172" customWidth="1"/>
    <col min="2" max="2" width="91.44140625" style="172" customWidth="1"/>
    <col min="3" max="3" width="13.77734375" style="172" customWidth="1"/>
    <col min="4" max="4" width="14.33203125" style="172" customWidth="1"/>
    <col min="5" max="5" width="13.77734375" style="172" customWidth="1"/>
    <col min="6" max="7" width="16.44140625" style="172" customWidth="1"/>
    <col min="8" max="8" width="5.44140625" style="172" customWidth="1"/>
    <col min="9" max="9" width="17.109375" style="172" customWidth="1"/>
    <col min="10" max="10" width="7.77734375" style="172" customWidth="1"/>
    <col min="11" max="11" width="11.6640625" style="172" customWidth="1"/>
    <col min="12" max="16384" width="9.21875" style="172"/>
  </cols>
  <sheetData>
    <row r="1" spans="1:17" x14ac:dyDescent="0.25">
      <c r="A1" s="352" t="s">
        <v>488</v>
      </c>
      <c r="B1" s="30"/>
      <c r="C1" s="30"/>
      <c r="D1" s="30"/>
      <c r="E1" s="30"/>
      <c r="F1" s="212"/>
      <c r="G1" s="212"/>
      <c r="H1" s="212"/>
      <c r="I1" s="212"/>
      <c r="J1" s="212"/>
      <c r="K1" s="212"/>
      <c r="L1" s="212"/>
      <c r="M1" s="212"/>
      <c r="N1" s="212"/>
      <c r="O1" s="212"/>
      <c r="P1" s="212"/>
      <c r="Q1" s="212"/>
    </row>
    <row r="2" spans="1:17" x14ac:dyDescent="0.25">
      <c r="A2" s="31" t="s">
        <v>51</v>
      </c>
      <c r="B2" s="30"/>
      <c r="C2" s="30"/>
      <c r="D2" s="30"/>
      <c r="E2" s="30"/>
      <c r="F2" s="212"/>
      <c r="G2" s="212"/>
      <c r="H2" s="212"/>
      <c r="I2" s="212"/>
      <c r="J2" s="212"/>
      <c r="K2" s="212"/>
      <c r="L2" s="212"/>
      <c r="M2" s="212"/>
      <c r="N2" s="212"/>
      <c r="O2" s="212"/>
      <c r="P2" s="212"/>
      <c r="Q2" s="212"/>
    </row>
    <row r="3" spans="1:17" x14ac:dyDescent="0.25">
      <c r="A3" s="31"/>
      <c r="B3" s="30"/>
      <c r="C3" s="30"/>
      <c r="D3" s="30"/>
      <c r="E3" s="30"/>
      <c r="F3" s="212"/>
      <c r="G3" s="212"/>
      <c r="H3" s="212"/>
      <c r="I3" s="212"/>
      <c r="J3" s="212"/>
      <c r="K3" s="212"/>
      <c r="L3" s="212"/>
      <c r="M3" s="212"/>
      <c r="N3" s="212"/>
      <c r="O3" s="212"/>
      <c r="P3" s="212"/>
      <c r="Q3" s="212"/>
    </row>
    <row r="4" spans="1:17" x14ac:dyDescent="0.25">
      <c r="A4" s="423" t="str">
        <f>Balanç!A4</f>
        <v>Subsector:</v>
      </c>
      <c r="B4" s="424"/>
      <c r="C4" s="424"/>
      <c r="D4" s="424"/>
      <c r="E4" s="425"/>
      <c r="F4" s="212"/>
      <c r="G4" s="212"/>
      <c r="H4" s="212"/>
      <c r="I4" s="212"/>
      <c r="J4" s="212"/>
      <c r="K4" s="212"/>
      <c r="L4" s="212"/>
      <c r="M4" s="212"/>
      <c r="N4" s="212"/>
      <c r="O4" s="212"/>
      <c r="P4" s="212"/>
      <c r="Q4" s="212"/>
    </row>
    <row r="5" spans="1:17" x14ac:dyDescent="0.25">
      <c r="A5" s="426" t="str">
        <f>Balanç!A5</f>
        <v>Departament:</v>
      </c>
      <c r="B5" s="427"/>
      <c r="C5" s="427"/>
      <c r="D5" s="427"/>
      <c r="E5" s="428"/>
      <c r="F5" s="212"/>
      <c r="G5" s="212"/>
      <c r="H5" s="212"/>
      <c r="I5" s="212"/>
      <c r="J5" s="212"/>
      <c r="K5" s="212"/>
      <c r="L5" s="212"/>
      <c r="M5" s="212"/>
      <c r="N5" s="212"/>
      <c r="O5" s="212"/>
      <c r="P5" s="212"/>
      <c r="Q5" s="212"/>
    </row>
    <row r="6" spans="1:17" x14ac:dyDescent="0.25">
      <c r="A6" s="429" t="str">
        <f>Balanç!A6</f>
        <v>Entitat:</v>
      </c>
      <c r="B6" s="430"/>
      <c r="C6" s="430"/>
      <c r="D6" s="430"/>
      <c r="E6" s="431"/>
      <c r="F6" s="212"/>
      <c r="G6" s="212"/>
      <c r="H6" s="212"/>
      <c r="I6" s="212"/>
      <c r="J6" s="212"/>
      <c r="K6" s="212"/>
      <c r="L6" s="212"/>
      <c r="M6" s="212"/>
      <c r="N6" s="212"/>
      <c r="O6" s="212"/>
      <c r="P6" s="212"/>
      <c r="Q6" s="212"/>
    </row>
    <row r="7" spans="1:17" x14ac:dyDescent="0.25">
      <c r="A7" s="31"/>
      <c r="B7" s="30"/>
      <c r="C7" s="30"/>
      <c r="D7" s="30"/>
      <c r="E7" s="30"/>
      <c r="F7" s="212"/>
      <c r="G7" s="212"/>
      <c r="H7" s="212"/>
      <c r="I7" s="212"/>
      <c r="J7" s="212"/>
      <c r="K7" s="212"/>
      <c r="L7" s="212"/>
      <c r="M7" s="212"/>
      <c r="N7" s="212"/>
      <c r="O7" s="212"/>
      <c r="P7" s="212"/>
      <c r="Q7" s="212"/>
    </row>
    <row r="8" spans="1:17" x14ac:dyDescent="0.25">
      <c r="A8" s="31" t="s">
        <v>52</v>
      </c>
      <c r="B8" s="30"/>
      <c r="C8" s="39"/>
      <c r="D8" s="30"/>
      <c r="E8" s="167" t="s">
        <v>1</v>
      </c>
      <c r="F8" s="212"/>
      <c r="G8" s="212"/>
      <c r="H8" s="212"/>
      <c r="I8" s="212"/>
      <c r="J8" s="212"/>
      <c r="K8" s="212"/>
      <c r="L8" s="212"/>
      <c r="M8" s="212"/>
      <c r="N8" s="212"/>
      <c r="O8" s="212"/>
      <c r="P8" s="212"/>
      <c r="Q8" s="212"/>
    </row>
    <row r="9" spans="1:17" x14ac:dyDescent="0.25">
      <c r="A9" s="11"/>
      <c r="B9" s="11"/>
      <c r="C9" s="39"/>
      <c r="D9" s="30"/>
      <c r="E9" s="30"/>
      <c r="F9" s="212"/>
      <c r="G9" s="212"/>
      <c r="H9" s="212"/>
      <c r="I9" s="212"/>
      <c r="J9" s="212"/>
      <c r="K9" s="212"/>
      <c r="L9" s="212"/>
      <c r="M9" s="212"/>
      <c r="N9" s="212"/>
      <c r="O9" s="212"/>
      <c r="P9" s="212"/>
      <c r="Q9" s="212"/>
    </row>
    <row r="10" spans="1:17" ht="13.8" thickBot="1" x14ac:dyDescent="0.3">
      <c r="A10" s="38" t="s">
        <v>256</v>
      </c>
      <c r="B10" s="79" t="s">
        <v>61</v>
      </c>
      <c r="C10" s="11"/>
      <c r="D10" s="39"/>
      <c r="E10" s="39"/>
      <c r="F10" s="11"/>
      <c r="G10" s="212"/>
      <c r="H10" s="212"/>
      <c r="I10" s="212"/>
      <c r="J10" s="212"/>
      <c r="K10" s="212"/>
    </row>
    <row r="11" spans="1:17" ht="13.8" thickBot="1" x14ac:dyDescent="0.3">
      <c r="A11" s="11"/>
      <c r="B11" s="11"/>
      <c r="C11" s="371" t="s">
        <v>506</v>
      </c>
      <c r="D11" s="372" t="s">
        <v>507</v>
      </c>
      <c r="E11" s="371" t="s">
        <v>508</v>
      </c>
      <c r="F11" s="11"/>
      <c r="G11" s="212"/>
      <c r="H11" s="212"/>
      <c r="I11" s="212"/>
      <c r="J11" s="212"/>
      <c r="K11" s="212"/>
    </row>
    <row r="12" spans="1:17" x14ac:dyDescent="0.25">
      <c r="A12" s="40"/>
      <c r="B12" s="41" t="s">
        <v>112</v>
      </c>
      <c r="C12" s="76">
        <f>SUM(C13:C16)</f>
        <v>0</v>
      </c>
      <c r="D12" s="76"/>
      <c r="E12" s="76">
        <f>SUM(E13:E16)</f>
        <v>0</v>
      </c>
      <c r="F12" s="11"/>
      <c r="G12" s="212"/>
      <c r="H12" s="212"/>
      <c r="I12" s="212"/>
      <c r="J12" s="212"/>
      <c r="K12" s="212"/>
    </row>
    <row r="13" spans="1:17" x14ac:dyDescent="0.25">
      <c r="A13" s="42" t="s">
        <v>2</v>
      </c>
      <c r="B13" s="118" t="s">
        <v>105</v>
      </c>
      <c r="C13" s="77">
        <f>Balanç!B10</f>
        <v>0</v>
      </c>
      <c r="D13" s="77"/>
      <c r="E13" s="77">
        <f>Balanç!C10</f>
        <v>0</v>
      </c>
      <c r="F13" s="11"/>
      <c r="G13" s="212"/>
      <c r="H13" s="212"/>
      <c r="I13" s="212"/>
      <c r="J13" s="212"/>
      <c r="K13" s="212"/>
    </row>
    <row r="14" spans="1:17" x14ac:dyDescent="0.25">
      <c r="A14" s="42" t="s">
        <v>2</v>
      </c>
      <c r="B14" s="118" t="s">
        <v>106</v>
      </c>
      <c r="C14" s="77">
        <f>Balanç!B11</f>
        <v>0</v>
      </c>
      <c r="D14" s="77"/>
      <c r="E14" s="77">
        <f>Balanç!C11</f>
        <v>0</v>
      </c>
      <c r="F14" s="11"/>
      <c r="G14" s="212"/>
      <c r="H14" s="212"/>
      <c r="I14" s="212"/>
      <c r="J14" s="212"/>
      <c r="K14" s="212"/>
    </row>
    <row r="15" spans="1:17" x14ac:dyDescent="0.25">
      <c r="A15" s="42" t="s">
        <v>2</v>
      </c>
      <c r="B15" s="118" t="s">
        <v>123</v>
      </c>
      <c r="C15" s="77">
        <f>Balanç!B12</f>
        <v>0</v>
      </c>
      <c r="D15" s="77"/>
      <c r="E15" s="77">
        <f>Balanç!C12</f>
        <v>0</v>
      </c>
      <c r="F15" s="11"/>
      <c r="G15" s="212"/>
      <c r="H15" s="212"/>
      <c r="I15" s="212"/>
      <c r="J15" s="212"/>
      <c r="K15" s="212"/>
    </row>
    <row r="16" spans="1:17" ht="13.8" thickBot="1" x14ac:dyDescent="0.3">
      <c r="A16" s="42" t="s">
        <v>2</v>
      </c>
      <c r="B16" s="118" t="s">
        <v>107</v>
      </c>
      <c r="C16" s="77">
        <f>Balanç!B19</f>
        <v>0</v>
      </c>
      <c r="D16" s="77"/>
      <c r="E16" s="77">
        <f>Balanç!C19</f>
        <v>0</v>
      </c>
      <c r="F16" s="11"/>
      <c r="G16" s="212"/>
      <c r="H16" s="212"/>
      <c r="I16" s="212"/>
      <c r="J16" s="212"/>
      <c r="K16" s="212"/>
    </row>
    <row r="17" spans="1:11" x14ac:dyDescent="0.25">
      <c r="A17" s="43" t="s">
        <v>53</v>
      </c>
      <c r="B17" s="44" t="s">
        <v>113</v>
      </c>
      <c r="C17" s="44"/>
      <c r="D17" s="111">
        <f>SUM(Pressupostos!E44:E52)</f>
        <v>0</v>
      </c>
      <c r="E17" s="87"/>
      <c r="F17" s="11"/>
      <c r="G17" s="212"/>
      <c r="H17" s="212"/>
      <c r="I17" s="212"/>
      <c r="J17" s="212"/>
      <c r="K17" s="212"/>
    </row>
    <row r="18" spans="1:11" x14ac:dyDescent="0.25">
      <c r="A18" s="45" t="s">
        <v>53</v>
      </c>
      <c r="B18" s="46" t="s">
        <v>523</v>
      </c>
      <c r="C18" s="46"/>
      <c r="D18" s="218">
        <f>Pressupostos!E86</f>
        <v>0</v>
      </c>
      <c r="E18" s="88"/>
      <c r="F18" s="11"/>
      <c r="G18" s="212"/>
      <c r="H18" s="212"/>
      <c r="I18" s="212"/>
      <c r="J18" s="212"/>
      <c r="K18" s="212"/>
    </row>
    <row r="19" spans="1:11" x14ac:dyDescent="0.25">
      <c r="A19" s="45" t="s">
        <v>54</v>
      </c>
      <c r="B19" s="46" t="s">
        <v>124</v>
      </c>
      <c r="C19" s="46"/>
      <c r="D19" s="112">
        <f>SUM(Pressupostos!B44:B52)</f>
        <v>0</v>
      </c>
      <c r="E19" s="88"/>
      <c r="F19" s="11"/>
      <c r="G19" s="212"/>
      <c r="H19" s="212"/>
      <c r="I19" s="212"/>
      <c r="J19" s="212"/>
      <c r="K19" s="212"/>
    </row>
    <row r="20" spans="1:11" x14ac:dyDescent="0.25">
      <c r="A20" s="80" t="s">
        <v>90</v>
      </c>
      <c r="B20" s="128" t="s">
        <v>114</v>
      </c>
      <c r="C20" s="95"/>
      <c r="D20" s="125">
        <f>SUM(D21:D23)</f>
        <v>0</v>
      </c>
      <c r="E20" s="90"/>
      <c r="F20" s="11"/>
      <c r="G20" s="212"/>
      <c r="H20" s="212"/>
      <c r="I20" s="212"/>
      <c r="J20" s="212"/>
      <c r="K20" s="212"/>
    </row>
    <row r="21" spans="1:11" x14ac:dyDescent="0.25">
      <c r="A21" s="48" t="s">
        <v>251</v>
      </c>
      <c r="B21" s="123" t="s">
        <v>376</v>
      </c>
      <c r="C21" s="95"/>
      <c r="D21" s="129">
        <f>+Inf_compl.!C25</f>
        <v>0</v>
      </c>
      <c r="E21" s="130"/>
      <c r="F21" s="11"/>
      <c r="G21" s="212"/>
      <c r="H21" s="212"/>
      <c r="I21" s="212"/>
      <c r="J21" s="212"/>
      <c r="K21" s="212"/>
    </row>
    <row r="22" spans="1:11" x14ac:dyDescent="0.25">
      <c r="A22" s="48" t="s">
        <v>251</v>
      </c>
      <c r="B22" s="123" t="s">
        <v>88</v>
      </c>
      <c r="C22" s="95"/>
      <c r="D22" s="129">
        <f>+Inf_compl.!C26</f>
        <v>0</v>
      </c>
      <c r="E22" s="130"/>
      <c r="F22" s="11"/>
      <c r="G22" s="212"/>
      <c r="H22" s="212"/>
      <c r="I22" s="212"/>
      <c r="J22" s="212"/>
      <c r="K22" s="212"/>
    </row>
    <row r="23" spans="1:11" x14ac:dyDescent="0.25">
      <c r="A23" s="47" t="s">
        <v>251</v>
      </c>
      <c r="B23" s="124" t="s">
        <v>253</v>
      </c>
      <c r="C23" s="96"/>
      <c r="D23" s="72">
        <f>+Inf_compl.!C28</f>
        <v>0</v>
      </c>
      <c r="E23" s="91"/>
      <c r="F23" s="11"/>
      <c r="G23" s="212"/>
      <c r="H23" s="212"/>
      <c r="I23" s="212"/>
      <c r="J23" s="212"/>
      <c r="K23" s="212"/>
    </row>
    <row r="24" spans="1:11" x14ac:dyDescent="0.25">
      <c r="A24" s="48" t="s">
        <v>415</v>
      </c>
      <c r="B24" s="128" t="s">
        <v>372</v>
      </c>
      <c r="C24" s="208"/>
      <c r="D24" s="72">
        <f>+Inf_compl.!C29+Inf_compl.!C38</f>
        <v>0</v>
      </c>
      <c r="E24" s="90"/>
      <c r="F24" s="11"/>
      <c r="G24" s="212"/>
      <c r="H24" s="212"/>
      <c r="I24" s="212"/>
      <c r="J24" s="212"/>
      <c r="K24" s="212"/>
    </row>
    <row r="25" spans="1:11" x14ac:dyDescent="0.25">
      <c r="A25" s="80" t="s">
        <v>55</v>
      </c>
      <c r="B25" s="94" t="s">
        <v>125</v>
      </c>
      <c r="C25" s="94"/>
      <c r="D25" s="113">
        <f>SUM(D26:D27)</f>
        <v>0</v>
      </c>
      <c r="E25" s="89"/>
      <c r="F25" s="11"/>
      <c r="G25" s="212"/>
      <c r="H25" s="212"/>
      <c r="I25" s="212"/>
      <c r="J25" s="212"/>
      <c r="K25" s="212"/>
    </row>
    <row r="26" spans="1:11" x14ac:dyDescent="0.25">
      <c r="A26" s="48" t="s">
        <v>55</v>
      </c>
      <c r="B26" s="119" t="s">
        <v>108</v>
      </c>
      <c r="C26" s="4"/>
      <c r="D26" s="70">
        <f>'Compte PiG'!C32</f>
        <v>0</v>
      </c>
      <c r="E26" s="90"/>
      <c r="F26" s="11"/>
      <c r="G26" s="212"/>
      <c r="H26" s="212"/>
      <c r="I26" s="212"/>
      <c r="J26" s="212"/>
      <c r="K26" s="212"/>
    </row>
    <row r="27" spans="1:11" x14ac:dyDescent="0.25">
      <c r="A27" s="47" t="s">
        <v>55</v>
      </c>
      <c r="B27" s="120" t="s">
        <v>109</v>
      </c>
      <c r="C27" s="5"/>
      <c r="D27" s="72">
        <f>'Compte PiG'!C33</f>
        <v>0</v>
      </c>
      <c r="E27" s="91"/>
      <c r="F27" s="11"/>
      <c r="G27" s="212"/>
      <c r="H27" s="212"/>
      <c r="I27" s="212"/>
      <c r="J27" s="212"/>
      <c r="K27" s="212"/>
    </row>
    <row r="28" spans="1:11" x14ac:dyDescent="0.25">
      <c r="A28" s="81" t="s">
        <v>55</v>
      </c>
      <c r="B28" s="97" t="s">
        <v>126</v>
      </c>
      <c r="C28" s="97"/>
      <c r="D28" s="114">
        <f>'Compte PiG'!C28</f>
        <v>0</v>
      </c>
      <c r="E28" s="92"/>
      <c r="F28" s="11"/>
      <c r="G28" s="212"/>
      <c r="H28" s="212"/>
      <c r="I28" s="212"/>
      <c r="J28" s="212"/>
      <c r="K28" s="212"/>
    </row>
    <row r="29" spans="1:11" x14ac:dyDescent="0.25">
      <c r="A29" s="85" t="s">
        <v>254</v>
      </c>
      <c r="B29" s="84" t="s">
        <v>115</v>
      </c>
      <c r="C29" s="84"/>
      <c r="D29" s="116">
        <f>+D17-D18-D19+D20-D24+D25+D28</f>
        <v>0</v>
      </c>
      <c r="E29" s="107"/>
      <c r="F29" s="11"/>
      <c r="G29" s="212"/>
      <c r="H29" s="212"/>
      <c r="I29" s="212"/>
      <c r="J29" s="212"/>
      <c r="K29" s="212"/>
    </row>
    <row r="30" spans="1:11" ht="13.8" thickBot="1" x14ac:dyDescent="0.3">
      <c r="A30" s="108" t="s">
        <v>100</v>
      </c>
      <c r="B30" s="373" t="s">
        <v>509</v>
      </c>
      <c r="C30" s="109"/>
      <c r="D30" s="117">
        <f>+C12+D29</f>
        <v>0</v>
      </c>
      <c r="E30" s="110">
        <f>+E12</f>
        <v>0</v>
      </c>
      <c r="F30" s="11"/>
      <c r="G30" s="212"/>
      <c r="H30" s="212"/>
      <c r="I30" s="212"/>
      <c r="J30" s="212"/>
      <c r="K30" s="212"/>
    </row>
    <row r="31" spans="1:11" ht="13.8" thickBot="1" x14ac:dyDescent="0.3">
      <c r="A31" s="99"/>
      <c r="B31" s="82" t="s">
        <v>56</v>
      </c>
      <c r="C31" s="82"/>
      <c r="D31" s="82"/>
      <c r="E31" s="168">
        <f>+E30-D30</f>
        <v>0</v>
      </c>
      <c r="F31" s="11"/>
      <c r="G31" s="212"/>
      <c r="H31" s="212"/>
      <c r="I31" s="212"/>
      <c r="J31" s="212"/>
      <c r="K31" s="212"/>
    </row>
    <row r="32" spans="1:11" x14ac:dyDescent="0.25">
      <c r="A32" s="11"/>
      <c r="B32" s="11"/>
      <c r="C32" s="11"/>
      <c r="D32" s="49"/>
      <c r="E32" s="11"/>
      <c r="F32" s="17"/>
      <c r="G32" s="212"/>
      <c r="H32" s="212"/>
      <c r="I32" s="212"/>
      <c r="J32" s="212"/>
      <c r="K32" s="212"/>
    </row>
    <row r="33" spans="1:11" ht="12.75" customHeight="1" x14ac:dyDescent="0.25">
      <c r="A33" s="11"/>
      <c r="B33" s="1" t="s">
        <v>441</v>
      </c>
      <c r="C33" s="71"/>
      <c r="D33" s="299"/>
      <c r="E33" s="300" t="str">
        <f>IF(TRUNC(E31,2)=0,"Correcte","A justificar")</f>
        <v>Correcte</v>
      </c>
      <c r="F33" s="308" t="str">
        <f>IF(E31&lt;&gt;0,"Comprovar si s'han omplert els camps de la pestanya d'Inf.Compl. o s'ha comès algun altre error dels indicats a les FAQ disponible a la web d'elaboració dels pressupostos","")</f>
        <v/>
      </c>
      <c r="G33" s="75"/>
      <c r="H33" s="75"/>
      <c r="I33" s="75"/>
      <c r="J33" s="75"/>
      <c r="K33" s="75"/>
    </row>
    <row r="34" spans="1:11" ht="24.75" customHeight="1" x14ac:dyDescent="0.25">
      <c r="A34" s="11"/>
      <c r="B34" s="2"/>
      <c r="C34" s="49"/>
      <c r="D34" s="49"/>
      <c r="E34" s="11"/>
      <c r="F34" s="75"/>
      <c r="G34" s="75"/>
      <c r="H34" s="75"/>
      <c r="I34" s="75"/>
      <c r="J34" s="75"/>
      <c r="K34" s="75"/>
    </row>
    <row r="35" spans="1:11" x14ac:dyDescent="0.25">
      <c r="A35" s="50" t="s">
        <v>57</v>
      </c>
      <c r="B35" s="17"/>
      <c r="C35" s="49"/>
      <c r="D35" s="49"/>
      <c r="E35" s="11"/>
      <c r="F35" s="11"/>
      <c r="G35" s="11"/>
    </row>
    <row r="36" spans="1:11" ht="12.75" customHeight="1" x14ac:dyDescent="0.25">
      <c r="A36" s="461"/>
      <c r="B36" s="462"/>
      <c r="C36" s="462"/>
      <c r="D36" s="462"/>
      <c r="E36" s="462"/>
      <c r="F36" s="290" t="s">
        <v>368</v>
      </c>
      <c r="G36" s="258"/>
      <c r="H36" s="258"/>
      <c r="I36" s="258"/>
      <c r="J36" s="281"/>
      <c r="K36" s="249" t="s">
        <v>369</v>
      </c>
    </row>
    <row r="37" spans="1:11" x14ac:dyDescent="0.25">
      <c r="A37" s="463"/>
      <c r="B37" s="464"/>
      <c r="C37" s="464"/>
      <c r="D37" s="464"/>
      <c r="E37" s="464"/>
      <c r="F37" s="452"/>
      <c r="G37" s="453"/>
      <c r="H37" s="453"/>
      <c r="I37" s="453"/>
      <c r="J37" s="454"/>
      <c r="K37" s="250"/>
    </row>
    <row r="38" spans="1:11" x14ac:dyDescent="0.25">
      <c r="A38" s="463"/>
      <c r="B38" s="464"/>
      <c r="C38" s="464"/>
      <c r="D38" s="464"/>
      <c r="E38" s="464"/>
      <c r="F38" s="455"/>
      <c r="G38" s="456"/>
      <c r="H38" s="456"/>
      <c r="I38" s="456"/>
      <c r="J38" s="457"/>
      <c r="K38" s="251"/>
    </row>
    <row r="39" spans="1:11" x14ac:dyDescent="0.25">
      <c r="A39" s="465"/>
      <c r="B39" s="466"/>
      <c r="C39" s="466"/>
      <c r="D39" s="466"/>
      <c r="E39" s="466"/>
      <c r="F39" s="458"/>
      <c r="G39" s="459"/>
      <c r="H39" s="459"/>
      <c r="I39" s="459"/>
      <c r="J39" s="460"/>
      <c r="K39" s="252"/>
    </row>
    <row r="40" spans="1:11" x14ac:dyDescent="0.25">
      <c r="A40" s="11"/>
      <c r="B40" s="11"/>
      <c r="C40" s="49"/>
      <c r="D40" s="49"/>
      <c r="E40" s="11"/>
      <c r="F40" s="286" t="s">
        <v>370</v>
      </c>
      <c r="G40" s="258"/>
      <c r="H40" s="258"/>
      <c r="I40" s="258"/>
      <c r="J40" s="281"/>
      <c r="K40" s="253">
        <f>+E31-SUM(K37:K39)</f>
        <v>0</v>
      </c>
    </row>
    <row r="41" spans="1:11" x14ac:dyDescent="0.25">
      <c r="A41" s="11"/>
      <c r="B41" s="11"/>
      <c r="C41" s="49"/>
      <c r="D41" s="49"/>
      <c r="E41" s="11"/>
    </row>
    <row r="42" spans="1:11" ht="13.8" thickBot="1" x14ac:dyDescent="0.3">
      <c r="A42" s="38" t="s">
        <v>277</v>
      </c>
      <c r="B42" s="79" t="s">
        <v>442</v>
      </c>
      <c r="C42" s="49"/>
      <c r="D42" s="49"/>
      <c r="E42" s="11"/>
    </row>
    <row r="43" spans="1:11" ht="13.8" thickBot="1" x14ac:dyDescent="0.3">
      <c r="A43" s="51"/>
      <c r="B43" s="11"/>
      <c r="C43" s="371" t="s">
        <v>506</v>
      </c>
      <c r="D43" s="372" t="s">
        <v>507</v>
      </c>
      <c r="E43" s="371" t="s">
        <v>508</v>
      </c>
    </row>
    <row r="44" spans="1:11" x14ac:dyDescent="0.25">
      <c r="A44" s="52"/>
      <c r="B44" s="41" t="s">
        <v>116</v>
      </c>
      <c r="C44" s="375">
        <f>SUM(C45:C52)-C47</f>
        <v>0</v>
      </c>
      <c r="D44" s="375"/>
      <c r="E44" s="375">
        <f>SUM(E45:E52)-E47</f>
        <v>0</v>
      </c>
    </row>
    <row r="45" spans="1:11" x14ac:dyDescent="0.25">
      <c r="A45" s="42" t="s">
        <v>58</v>
      </c>
      <c r="B45" s="118" t="s">
        <v>291</v>
      </c>
      <c r="C45" s="376">
        <f>Balanç!B33</f>
        <v>0</v>
      </c>
      <c r="D45" s="376"/>
      <c r="E45" s="376">
        <f>Balanç!C33</f>
        <v>0</v>
      </c>
    </row>
    <row r="46" spans="1:11" x14ac:dyDescent="0.25">
      <c r="A46" s="42" t="s">
        <v>58</v>
      </c>
      <c r="B46" s="118" t="s">
        <v>128</v>
      </c>
      <c r="C46" s="376">
        <f>Balanç!B34</f>
        <v>0</v>
      </c>
      <c r="D46" s="376"/>
      <c r="E46" s="376">
        <f>Balanç!C34</f>
        <v>0</v>
      </c>
    </row>
    <row r="47" spans="1:11" x14ac:dyDescent="0.25">
      <c r="A47" s="42" t="s">
        <v>58</v>
      </c>
      <c r="B47" s="118" t="s">
        <v>129</v>
      </c>
      <c r="C47" s="376">
        <f>Balanç!B35</f>
        <v>0</v>
      </c>
      <c r="D47" s="376"/>
      <c r="E47" s="376">
        <f>Balanç!C35</f>
        <v>0</v>
      </c>
    </row>
    <row r="48" spans="1:11" x14ac:dyDescent="0.25">
      <c r="A48" s="42" t="s">
        <v>58</v>
      </c>
      <c r="B48" s="121" t="s">
        <v>102</v>
      </c>
      <c r="C48" s="376">
        <f>Balanç!B36</f>
        <v>0</v>
      </c>
      <c r="D48" s="376"/>
      <c r="E48" s="376">
        <f>Balanç!C36</f>
        <v>0</v>
      </c>
    </row>
    <row r="49" spans="1:7" x14ac:dyDescent="0.25">
      <c r="A49" s="42" t="s">
        <v>58</v>
      </c>
      <c r="B49" s="121" t="s">
        <v>103</v>
      </c>
      <c r="C49" s="376">
        <f>Balanç!B37</f>
        <v>0</v>
      </c>
      <c r="D49" s="376"/>
      <c r="E49" s="376">
        <f>Balanç!C37</f>
        <v>0</v>
      </c>
    </row>
    <row r="50" spans="1:7" x14ac:dyDescent="0.25">
      <c r="A50" s="42" t="s">
        <v>58</v>
      </c>
      <c r="B50" s="118" t="s">
        <v>130</v>
      </c>
      <c r="C50" s="376">
        <f>Balanç!B38</f>
        <v>0</v>
      </c>
      <c r="D50" s="376"/>
      <c r="E50" s="376">
        <f>Balanç!C38</f>
        <v>0</v>
      </c>
    </row>
    <row r="51" spans="1:7" x14ac:dyDescent="0.25">
      <c r="A51" s="42" t="s">
        <v>58</v>
      </c>
      <c r="B51" s="118" t="s">
        <v>131</v>
      </c>
      <c r="C51" s="376">
        <f>Balanç!B39</f>
        <v>0</v>
      </c>
      <c r="D51" s="376"/>
      <c r="E51" s="376">
        <f>Balanç!C39</f>
        <v>0</v>
      </c>
    </row>
    <row r="52" spans="1:7" x14ac:dyDescent="0.25">
      <c r="A52" s="42" t="s">
        <v>58</v>
      </c>
      <c r="B52" s="118" t="s">
        <v>292</v>
      </c>
      <c r="C52" s="376">
        <f>Balanç!B41</f>
        <v>0</v>
      </c>
      <c r="D52" s="376"/>
      <c r="E52" s="376">
        <f>Balanç!C41</f>
        <v>0</v>
      </c>
    </row>
    <row r="53" spans="1:7" x14ac:dyDescent="0.25">
      <c r="A53" s="200" t="s">
        <v>58</v>
      </c>
      <c r="B53" s="197" t="s">
        <v>294</v>
      </c>
      <c r="C53" s="377">
        <f>C54+C55+C56+C57+C58</f>
        <v>0</v>
      </c>
      <c r="D53" s="378"/>
      <c r="E53" s="377">
        <f>E54+E55+E56+E57+E58</f>
        <v>0</v>
      </c>
    </row>
    <row r="54" spans="1:7" x14ac:dyDescent="0.25">
      <c r="A54" s="42" t="s">
        <v>250</v>
      </c>
      <c r="B54" s="374" t="s">
        <v>510</v>
      </c>
      <c r="C54" s="379">
        <f>Inf_compl.!B12+Inf_compl.!D12</f>
        <v>0</v>
      </c>
      <c r="D54" s="379"/>
      <c r="E54" s="379">
        <f>Inf_compl.!C12+Inf_compl.!E12</f>
        <v>0</v>
      </c>
    </row>
    <row r="55" spans="1:7" x14ac:dyDescent="0.25">
      <c r="A55" s="42" t="s">
        <v>250</v>
      </c>
      <c r="B55" s="374" t="s">
        <v>511</v>
      </c>
      <c r="C55" s="379">
        <f>Inf_compl.!B13+Inf_compl.!D13</f>
        <v>0</v>
      </c>
      <c r="D55" s="379"/>
      <c r="E55" s="379">
        <f>Inf_compl.!C13+Inf_compl.!E13</f>
        <v>0</v>
      </c>
    </row>
    <row r="56" spans="1:7" x14ac:dyDescent="0.25">
      <c r="A56" s="42" t="s">
        <v>250</v>
      </c>
      <c r="B56" s="374" t="s">
        <v>512</v>
      </c>
      <c r="C56" s="379">
        <f>Inf_compl.!B16+Inf_compl.!D16</f>
        <v>0</v>
      </c>
      <c r="D56" s="379"/>
      <c r="E56" s="379">
        <f>Inf_compl.!C16+Inf_compl.!E16</f>
        <v>0</v>
      </c>
    </row>
    <row r="57" spans="1:7" x14ac:dyDescent="0.25">
      <c r="A57" s="42" t="s">
        <v>250</v>
      </c>
      <c r="B57" s="374" t="s">
        <v>513</v>
      </c>
      <c r="C57" s="379">
        <f>Inf_compl.!B17+Inf_compl.!D17</f>
        <v>0</v>
      </c>
      <c r="D57" s="379"/>
      <c r="E57" s="379">
        <f>Inf_compl.!C17+Inf_compl.!E17</f>
        <v>0</v>
      </c>
    </row>
    <row r="58" spans="1:7" x14ac:dyDescent="0.25">
      <c r="A58" s="42" t="s">
        <v>250</v>
      </c>
      <c r="B58" s="374" t="s">
        <v>502</v>
      </c>
      <c r="C58" s="380">
        <f>Inf_compl.!B20+Inf_compl.!D19</f>
        <v>0</v>
      </c>
      <c r="D58" s="379"/>
      <c r="E58" s="380">
        <f>Inf_compl.!C20+Inf_compl.!E19</f>
        <v>0</v>
      </c>
    </row>
    <row r="59" spans="1:7" ht="13.8" thickBot="1" x14ac:dyDescent="0.3">
      <c r="A59" s="198" t="s">
        <v>278</v>
      </c>
      <c r="B59" s="199" t="s">
        <v>443</v>
      </c>
      <c r="C59" s="381">
        <f>+C44+C53</f>
        <v>0</v>
      </c>
      <c r="D59" s="376"/>
      <c r="E59" s="381">
        <f>+E44+E53</f>
        <v>0</v>
      </c>
      <c r="G59" s="343"/>
    </row>
    <row r="60" spans="1:7" x14ac:dyDescent="0.25">
      <c r="A60" s="43" t="s">
        <v>54</v>
      </c>
      <c r="B60" s="53" t="s">
        <v>279</v>
      </c>
      <c r="C60" s="93"/>
      <c r="D60" s="111">
        <f>Pressupostos!B64</f>
        <v>0</v>
      </c>
      <c r="E60" s="87"/>
      <c r="F60" s="11"/>
    </row>
    <row r="61" spans="1:7" x14ac:dyDescent="0.25">
      <c r="A61" s="48" t="s">
        <v>55</v>
      </c>
      <c r="B61" s="128" t="s">
        <v>470</v>
      </c>
      <c r="C61" s="204"/>
      <c r="D61" s="205">
        <f>'Compte PiG'!C54</f>
        <v>0</v>
      </c>
      <c r="E61" s="206"/>
      <c r="F61" s="215"/>
    </row>
    <row r="62" spans="1:7" x14ac:dyDescent="0.25">
      <c r="A62" s="48" t="s">
        <v>59</v>
      </c>
      <c r="B62" s="207" t="s">
        <v>293</v>
      </c>
      <c r="C62" s="204"/>
      <c r="D62" s="205">
        <f>E52-C52</f>
        <v>0</v>
      </c>
      <c r="E62" s="206"/>
      <c r="F62" s="215"/>
    </row>
    <row r="63" spans="1:7" x14ac:dyDescent="0.25">
      <c r="A63" s="48" t="s">
        <v>60</v>
      </c>
      <c r="B63" s="55" t="s">
        <v>280</v>
      </c>
      <c r="C63" s="95"/>
      <c r="D63" s="125">
        <f>'Compte PiG'!C29</f>
        <v>0</v>
      </c>
      <c r="E63" s="98"/>
    </row>
    <row r="64" spans="1:7" x14ac:dyDescent="0.25">
      <c r="A64" s="48" t="s">
        <v>60</v>
      </c>
      <c r="B64" s="55" t="s">
        <v>394</v>
      </c>
      <c r="C64" s="95"/>
      <c r="D64" s="125">
        <f>'Compte PiG'!C20</f>
        <v>0</v>
      </c>
      <c r="E64" s="98"/>
    </row>
    <row r="65" spans="1:11" x14ac:dyDescent="0.25">
      <c r="A65" s="48" t="s">
        <v>60</v>
      </c>
      <c r="B65" s="55" t="s">
        <v>406</v>
      </c>
      <c r="C65" s="95"/>
      <c r="D65" s="125">
        <f>+'Compte PiG'!C40</f>
        <v>0</v>
      </c>
      <c r="E65" s="98"/>
    </row>
    <row r="66" spans="1:11" x14ac:dyDescent="0.25">
      <c r="A66" s="48" t="s">
        <v>251</v>
      </c>
      <c r="B66" s="55" t="s">
        <v>407</v>
      </c>
      <c r="C66" s="95"/>
      <c r="D66" s="125">
        <f>+Inf_compl.!C34</f>
        <v>0</v>
      </c>
      <c r="E66" s="98"/>
    </row>
    <row r="67" spans="1:11" x14ac:dyDescent="0.25">
      <c r="A67" s="48" t="s">
        <v>251</v>
      </c>
      <c r="B67" s="55" t="s">
        <v>408</v>
      </c>
      <c r="C67" s="96"/>
      <c r="D67" s="125">
        <f>+Inf_compl.!C25</f>
        <v>0</v>
      </c>
      <c r="E67" s="98"/>
    </row>
    <row r="68" spans="1:11" x14ac:dyDescent="0.25">
      <c r="A68" s="132" t="s">
        <v>524</v>
      </c>
      <c r="B68" s="84" t="s">
        <v>409</v>
      </c>
      <c r="C68" s="84"/>
      <c r="D68" s="345">
        <f>+D60+D61+D62-D63-D64-D65-D66+D67</f>
        <v>0</v>
      </c>
      <c r="E68" s="107"/>
      <c r="F68" s="215"/>
    </row>
    <row r="69" spans="1:11" ht="13.8" thickBot="1" x14ac:dyDescent="0.3">
      <c r="A69" s="108" t="s">
        <v>410</v>
      </c>
      <c r="B69" s="373" t="s">
        <v>514</v>
      </c>
      <c r="C69" s="382"/>
      <c r="D69" s="345">
        <f>+C59+D68</f>
        <v>0</v>
      </c>
      <c r="E69" s="383">
        <f>+E59</f>
        <v>0</v>
      </c>
      <c r="G69" s="343"/>
    </row>
    <row r="70" spans="1:11" ht="13.8" thickBot="1" x14ac:dyDescent="0.3">
      <c r="A70" s="99"/>
      <c r="B70" s="384" t="s">
        <v>56</v>
      </c>
      <c r="C70" s="384"/>
      <c r="D70" s="384"/>
      <c r="E70" s="385">
        <f>+E69-D69</f>
        <v>0</v>
      </c>
    </row>
    <row r="71" spans="1:11" x14ac:dyDescent="0.25">
      <c r="A71" s="51"/>
      <c r="B71" s="11"/>
      <c r="C71" s="49"/>
      <c r="D71" s="49"/>
      <c r="E71" s="30"/>
    </row>
    <row r="72" spans="1:11" x14ac:dyDescent="0.25">
      <c r="A72" s="51"/>
      <c r="B72" s="1" t="s">
        <v>444</v>
      </c>
      <c r="C72" s="71"/>
      <c r="D72" s="131"/>
      <c r="E72" s="386" t="str">
        <f>IF(TRUNC(E70,2)=0,"Correcte","A justificar")</f>
        <v>Correcte</v>
      </c>
      <c r="F72" s="344" t="str">
        <f>IF(E70&lt;&gt;0,"Comprovar si s'han omplert els camps de la pestanya d'Inf.Compl. o s'ha comès algun altre error dels indicats a les FAQ disponible a la web d'elaboració dels pressupostos","")</f>
        <v/>
      </c>
      <c r="G72" s="75"/>
      <c r="H72" s="75"/>
      <c r="I72" s="75"/>
      <c r="J72" s="75"/>
      <c r="K72" s="75"/>
    </row>
    <row r="73" spans="1:11" ht="24.75" customHeight="1" x14ac:dyDescent="0.25">
      <c r="A73" s="51"/>
      <c r="B73" s="75"/>
      <c r="C73" s="75"/>
      <c r="D73" s="17"/>
      <c r="E73" s="17"/>
      <c r="F73" s="75"/>
      <c r="G73" s="75"/>
      <c r="H73" s="75"/>
      <c r="I73" s="75"/>
      <c r="J73" s="75"/>
      <c r="K73" s="75"/>
    </row>
    <row r="74" spans="1:11" x14ac:dyDescent="0.25">
      <c r="A74" s="51"/>
      <c r="B74" s="11"/>
      <c r="C74" s="49"/>
      <c r="D74" s="49"/>
      <c r="E74" s="11"/>
      <c r="F74" s="11"/>
      <c r="G74" s="11"/>
    </row>
    <row r="75" spans="1:11" x14ac:dyDescent="0.25">
      <c r="A75" s="50" t="s">
        <v>57</v>
      </c>
      <c r="B75" s="11"/>
      <c r="C75" s="49"/>
      <c r="D75" s="49"/>
      <c r="E75" s="11"/>
      <c r="F75" s="290" t="s">
        <v>368</v>
      </c>
      <c r="G75" s="291"/>
      <c r="H75" s="258"/>
      <c r="I75" s="258"/>
      <c r="J75" s="281"/>
      <c r="K75" s="287" t="s">
        <v>369</v>
      </c>
    </row>
    <row r="76" spans="1:11" x14ac:dyDescent="0.25">
      <c r="A76" s="461"/>
      <c r="B76" s="462"/>
      <c r="C76" s="462"/>
      <c r="D76" s="462"/>
      <c r="E76" s="462"/>
      <c r="F76" s="452"/>
      <c r="G76" s="453"/>
      <c r="H76" s="453"/>
      <c r="I76" s="453"/>
      <c r="J76" s="454"/>
      <c r="K76" s="250"/>
    </row>
    <row r="77" spans="1:11" x14ac:dyDescent="0.25">
      <c r="A77" s="463"/>
      <c r="B77" s="464"/>
      <c r="C77" s="464"/>
      <c r="D77" s="464"/>
      <c r="E77" s="464"/>
      <c r="F77" s="455"/>
      <c r="G77" s="456"/>
      <c r="H77" s="456"/>
      <c r="I77" s="456"/>
      <c r="J77" s="457"/>
      <c r="K77" s="251"/>
    </row>
    <row r="78" spans="1:11" x14ac:dyDescent="0.25">
      <c r="A78" s="463"/>
      <c r="B78" s="464"/>
      <c r="C78" s="464"/>
      <c r="D78" s="464"/>
      <c r="E78" s="464"/>
      <c r="F78" s="458"/>
      <c r="G78" s="459"/>
      <c r="H78" s="459"/>
      <c r="I78" s="459"/>
      <c r="J78" s="460"/>
      <c r="K78" s="252"/>
    </row>
    <row r="79" spans="1:11" x14ac:dyDescent="0.25">
      <c r="A79" s="465"/>
      <c r="B79" s="466"/>
      <c r="C79" s="466"/>
      <c r="D79" s="466"/>
      <c r="E79" s="466"/>
      <c r="F79" s="286" t="s">
        <v>370</v>
      </c>
      <c r="G79" s="293"/>
      <c r="H79" s="258"/>
      <c r="I79" s="258"/>
      <c r="J79" s="281"/>
      <c r="K79" s="288">
        <f>+E70-SUM(K76:K78)</f>
        <v>0</v>
      </c>
    </row>
    <row r="80" spans="1:11" x14ac:dyDescent="0.25">
      <c r="A80" s="11"/>
      <c r="B80" s="11"/>
      <c r="C80" s="49"/>
      <c r="D80" s="49"/>
      <c r="E80" s="11"/>
    </row>
    <row r="81" spans="1:7" x14ac:dyDescent="0.25">
      <c r="A81" s="11"/>
      <c r="B81" s="11"/>
      <c r="C81" s="49"/>
      <c r="D81" s="49"/>
      <c r="E81" s="11"/>
    </row>
    <row r="82" spans="1:7" ht="13.8" thickBot="1" x14ac:dyDescent="0.3">
      <c r="A82" s="38" t="s">
        <v>257</v>
      </c>
      <c r="B82" s="79" t="s">
        <v>87</v>
      </c>
      <c r="C82" s="56"/>
      <c r="D82" s="56"/>
      <c r="E82" s="11"/>
    </row>
    <row r="83" spans="1:7" ht="13.8" thickBot="1" x14ac:dyDescent="0.3">
      <c r="A83" s="51"/>
      <c r="B83" s="11"/>
      <c r="C83" s="371" t="s">
        <v>506</v>
      </c>
      <c r="D83" s="372" t="s">
        <v>507</v>
      </c>
      <c r="E83" s="371" t="s">
        <v>508</v>
      </c>
      <c r="F83" s="11"/>
    </row>
    <row r="84" spans="1:7" ht="13.8" thickBot="1" x14ac:dyDescent="0.3">
      <c r="A84" s="54" t="s">
        <v>250</v>
      </c>
      <c r="B84" s="387" t="s">
        <v>515</v>
      </c>
      <c r="C84" s="346">
        <f>+Inf_compl.!D14+Inf_compl.!B14</f>
        <v>0</v>
      </c>
      <c r="D84" s="209"/>
      <c r="E84" s="346">
        <f>+Inf_compl.!E14+Inf_compl.!C14</f>
        <v>0</v>
      </c>
      <c r="F84" s="11"/>
    </row>
    <row r="85" spans="1:7" x14ac:dyDescent="0.25">
      <c r="A85" s="68" t="s">
        <v>54</v>
      </c>
      <c r="B85" s="69" t="s">
        <v>309</v>
      </c>
      <c r="C85" s="69"/>
      <c r="D85" s="115">
        <f>+Pressupostos!B29+Pressupostos!B30+Pressupostos!B31</f>
        <v>0</v>
      </c>
      <c r="E85" s="100"/>
      <c r="F85" s="11"/>
    </row>
    <row r="86" spans="1:7" x14ac:dyDescent="0.25">
      <c r="A86" s="80" t="s">
        <v>60</v>
      </c>
      <c r="B86" s="133" t="s">
        <v>117</v>
      </c>
      <c r="C86" s="101"/>
      <c r="D86" s="114">
        <f>+'Compte PiG'!C18</f>
        <v>0</v>
      </c>
      <c r="E86" s="103"/>
      <c r="F86" s="11"/>
    </row>
    <row r="87" spans="1:7" x14ac:dyDescent="0.25">
      <c r="A87" s="132" t="s">
        <v>99</v>
      </c>
      <c r="B87" s="84" t="s">
        <v>118</v>
      </c>
      <c r="C87" s="134"/>
      <c r="D87" s="388">
        <f>+D85-D86</f>
        <v>0</v>
      </c>
      <c r="E87" s="135"/>
      <c r="F87" s="11"/>
    </row>
    <row r="88" spans="1:7" x14ac:dyDescent="0.25">
      <c r="A88" s="108" t="s">
        <v>101</v>
      </c>
      <c r="B88" s="84" t="s">
        <v>98</v>
      </c>
      <c r="C88" s="136"/>
      <c r="D88" s="345">
        <f>+C84+D87</f>
        <v>0</v>
      </c>
      <c r="E88" s="389">
        <f>+E84</f>
        <v>0</v>
      </c>
      <c r="F88" s="11"/>
    </row>
    <row r="89" spans="1:7" ht="13.8" thickBot="1" x14ac:dyDescent="0.3">
      <c r="A89" s="86"/>
      <c r="B89" s="83" t="s">
        <v>56</v>
      </c>
      <c r="C89" s="83"/>
      <c r="D89" s="83"/>
      <c r="E89" s="390">
        <f>+E88-D88</f>
        <v>0</v>
      </c>
      <c r="F89" s="11"/>
    </row>
    <row r="90" spans="1:7" x14ac:dyDescent="0.25">
      <c r="A90" s="51"/>
      <c r="B90" s="11"/>
      <c r="C90" s="11"/>
      <c r="D90" s="11"/>
      <c r="E90" s="49"/>
      <c r="F90" s="11"/>
    </row>
    <row r="91" spans="1:7" x14ac:dyDescent="0.25">
      <c r="A91" s="51"/>
      <c r="B91" s="1" t="s">
        <v>445</v>
      </c>
      <c r="C91" s="71"/>
      <c r="D91" s="299"/>
      <c r="E91" s="391" t="str">
        <f>IF(TRUNC(E89,2)=0,"Correcte","A justificar")</f>
        <v>Correcte</v>
      </c>
      <c r="F91" s="347" t="str">
        <f>IF(E89&lt;&gt;0,"Comprovar si s'han omplert els camps de la pestanya d'Inf.Compl. o s'ha comès algun altre error dels indicats a les FAQ disponible a la web d'elaboració dels pressupostos","")</f>
        <v/>
      </c>
      <c r="G91" s="343"/>
    </row>
    <row r="92" spans="1:7" ht="13.8" thickBot="1" x14ac:dyDescent="0.3">
      <c r="A92" s="51"/>
      <c r="B92" s="75"/>
      <c r="C92" s="75"/>
      <c r="D92" s="75"/>
      <c r="E92" s="75"/>
      <c r="F92" s="11"/>
    </row>
    <row r="93" spans="1:7" ht="13.8" thickBot="1" x14ac:dyDescent="0.3">
      <c r="A93" s="54" t="s">
        <v>250</v>
      </c>
      <c r="B93" s="387" t="s">
        <v>520</v>
      </c>
      <c r="C93" s="346">
        <f>+Inf_compl.!D18+Inf_compl.!B18</f>
        <v>0</v>
      </c>
      <c r="D93" s="209"/>
      <c r="E93" s="346">
        <f>+Inf_compl.!E18+Inf_compl.!C18</f>
        <v>0</v>
      </c>
      <c r="F93" s="11"/>
    </row>
    <row r="94" spans="1:7" x14ac:dyDescent="0.25">
      <c r="A94" s="68" t="s">
        <v>54</v>
      </c>
      <c r="B94" s="69" t="s">
        <v>127</v>
      </c>
      <c r="C94" s="69"/>
      <c r="D94" s="115">
        <f>+Pressupostos!B28+Pressupostos!B32+Pressupostos!B33+Pressupostos!B34+Pressupostos!B35+Pressupostos!B36</f>
        <v>0</v>
      </c>
      <c r="E94" s="100"/>
      <c r="F94" s="11"/>
    </row>
    <row r="95" spans="1:7" x14ac:dyDescent="0.25">
      <c r="A95" s="80" t="s">
        <v>60</v>
      </c>
      <c r="B95" s="133" t="s">
        <v>521</v>
      </c>
      <c r="C95" s="126"/>
      <c r="D95" s="114">
        <f>+'Compte PiG'!C19</f>
        <v>0</v>
      </c>
      <c r="E95" s="127"/>
      <c r="F95" s="11"/>
    </row>
    <row r="96" spans="1:7" x14ac:dyDescent="0.25">
      <c r="A96" s="132" t="s">
        <v>99</v>
      </c>
      <c r="B96" s="84" t="s">
        <v>118</v>
      </c>
      <c r="C96" s="134"/>
      <c r="D96" s="155">
        <f>+D94-D95</f>
        <v>0</v>
      </c>
      <c r="E96" s="135"/>
      <c r="F96" s="11"/>
    </row>
    <row r="97" spans="1:11" x14ac:dyDescent="0.25">
      <c r="A97" s="108" t="s">
        <v>101</v>
      </c>
      <c r="B97" s="84" t="s">
        <v>98</v>
      </c>
      <c r="C97" s="136"/>
      <c r="D97" s="345">
        <f>+C93+D96</f>
        <v>0</v>
      </c>
      <c r="E97" s="383">
        <f>+E93</f>
        <v>0</v>
      </c>
      <c r="F97" s="11"/>
    </row>
    <row r="98" spans="1:11" ht="13.8" thickBot="1" x14ac:dyDescent="0.3">
      <c r="A98" s="86"/>
      <c r="B98" s="301" t="s">
        <v>56</v>
      </c>
      <c r="C98" s="83"/>
      <c r="D98" s="83"/>
      <c r="E98" s="390">
        <f>+E97-D97</f>
        <v>0</v>
      </c>
      <c r="F98" s="302"/>
    </row>
    <row r="99" spans="1:11" x14ac:dyDescent="0.25">
      <c r="A99" s="51"/>
      <c r="B99" s="75"/>
      <c r="C99" s="75"/>
      <c r="D99" s="75"/>
      <c r="E99" s="75"/>
      <c r="F99" s="11"/>
    </row>
    <row r="100" spans="1:11" x14ac:dyDescent="0.25">
      <c r="A100" s="51"/>
      <c r="B100" s="1" t="s">
        <v>446</v>
      </c>
      <c r="C100" s="71"/>
      <c r="D100" s="299"/>
      <c r="E100" s="391" t="str">
        <f>IF(TRUNC(E98,2)=0,"Correcte","A justificar")</f>
        <v>Correcte</v>
      </c>
      <c r="F100" s="344" t="str">
        <f>IF(E98&lt;&gt;0,"Comprovar si s'han omplert els camps de la pestanya d'Inf.Compl. o s'ha comès algun altre error dels indicats a les FAQ disponible a la web d'elaboració dels pressupostos","")</f>
        <v/>
      </c>
      <c r="G100" s="343"/>
      <c r="H100" s="75"/>
      <c r="I100" s="75"/>
      <c r="J100" s="75"/>
      <c r="K100" s="75"/>
    </row>
    <row r="101" spans="1:11" ht="24.75" customHeight="1" x14ac:dyDescent="0.25">
      <c r="A101" s="51"/>
      <c r="B101" s="11"/>
      <c r="C101" s="11"/>
      <c r="D101" s="56"/>
      <c r="E101" s="11"/>
      <c r="F101" s="75"/>
      <c r="G101" s="75"/>
      <c r="H101" s="75"/>
      <c r="I101" s="75"/>
      <c r="J101" s="75"/>
      <c r="K101" s="75"/>
    </row>
    <row r="102" spans="1:11" x14ac:dyDescent="0.25">
      <c r="A102" s="50" t="s">
        <v>57</v>
      </c>
      <c r="B102" s="17"/>
      <c r="C102" s="49"/>
      <c r="D102" s="56"/>
      <c r="E102" s="11"/>
      <c r="F102" s="11"/>
      <c r="G102" s="11"/>
    </row>
    <row r="103" spans="1:11" x14ac:dyDescent="0.25">
      <c r="A103" s="461"/>
      <c r="B103" s="462"/>
      <c r="C103" s="462"/>
      <c r="D103" s="462"/>
      <c r="E103" s="462"/>
      <c r="F103" s="290" t="s">
        <v>368</v>
      </c>
      <c r="G103" s="291"/>
      <c r="H103" s="258"/>
      <c r="I103" s="258"/>
      <c r="J103" s="281"/>
      <c r="K103" s="287" t="s">
        <v>369</v>
      </c>
    </row>
    <row r="104" spans="1:11" x14ac:dyDescent="0.25">
      <c r="A104" s="463"/>
      <c r="B104" s="464"/>
      <c r="C104" s="464"/>
      <c r="D104" s="464"/>
      <c r="E104" s="464"/>
      <c r="F104" s="452"/>
      <c r="G104" s="453"/>
      <c r="H104" s="453"/>
      <c r="I104" s="453"/>
      <c r="J104" s="454"/>
      <c r="K104" s="250"/>
    </row>
    <row r="105" spans="1:11" x14ac:dyDescent="0.25">
      <c r="A105" s="463"/>
      <c r="B105" s="464"/>
      <c r="C105" s="464"/>
      <c r="D105" s="464"/>
      <c r="E105" s="464"/>
      <c r="F105" s="455"/>
      <c r="G105" s="456"/>
      <c r="H105" s="456"/>
      <c r="I105" s="456"/>
      <c r="J105" s="457"/>
      <c r="K105" s="251"/>
    </row>
    <row r="106" spans="1:11" x14ac:dyDescent="0.25">
      <c r="A106" s="465"/>
      <c r="B106" s="466"/>
      <c r="C106" s="466"/>
      <c r="D106" s="466"/>
      <c r="E106" s="466"/>
      <c r="F106" s="458"/>
      <c r="G106" s="459"/>
      <c r="H106" s="459"/>
      <c r="I106" s="459"/>
      <c r="J106" s="460"/>
      <c r="K106" s="252"/>
    </row>
    <row r="107" spans="1:11" x14ac:dyDescent="0.25">
      <c r="A107" s="11"/>
      <c r="B107" s="11"/>
      <c r="C107" s="11"/>
      <c r="D107" s="56"/>
      <c r="E107" s="11"/>
      <c r="F107" s="289" t="s">
        <v>370</v>
      </c>
      <c r="G107" s="292"/>
      <c r="H107" s="284"/>
      <c r="I107" s="284"/>
      <c r="J107" s="285"/>
      <c r="K107" s="392">
        <f>+E89+E98-SUM(K104:K106)</f>
        <v>0</v>
      </c>
    </row>
    <row r="108" spans="1:11" x14ac:dyDescent="0.25">
      <c r="A108" s="11"/>
      <c r="B108" s="11"/>
      <c r="C108" s="11"/>
      <c r="D108" s="56"/>
      <c r="E108" s="11"/>
    </row>
    <row r="109" spans="1:11" ht="13.8" thickBot="1" x14ac:dyDescent="0.3">
      <c r="A109" s="38" t="s">
        <v>258</v>
      </c>
      <c r="B109" s="79" t="s">
        <v>263</v>
      </c>
      <c r="C109" s="39"/>
      <c r="D109" s="56"/>
      <c r="E109" s="11"/>
    </row>
    <row r="110" spans="1:11" ht="13.8" thickBot="1" x14ac:dyDescent="0.3">
      <c r="A110" s="11"/>
      <c r="B110" s="11"/>
      <c r="C110" s="371" t="s">
        <v>506</v>
      </c>
      <c r="D110" s="372" t="s">
        <v>507</v>
      </c>
      <c r="E110" s="371" t="s">
        <v>508</v>
      </c>
    </row>
    <row r="111" spans="1:11" x14ac:dyDescent="0.25">
      <c r="A111" s="40"/>
      <c r="B111" s="41" t="s">
        <v>289</v>
      </c>
      <c r="C111" s="393">
        <f>+C112+C113+C114+C115</f>
        <v>0</v>
      </c>
      <c r="D111" s="393"/>
      <c r="E111" s="393">
        <f>+E112+E113+E114+E115</f>
        <v>0</v>
      </c>
    </row>
    <row r="112" spans="1:11" x14ac:dyDescent="0.25">
      <c r="A112" s="42" t="s">
        <v>104</v>
      </c>
      <c r="B112" s="118" t="s">
        <v>411</v>
      </c>
      <c r="C112" s="394">
        <f>Balanç!B50</f>
        <v>0</v>
      </c>
      <c r="D112" s="379"/>
      <c r="E112" s="379">
        <f>Balanç!C50</f>
        <v>0</v>
      </c>
      <c r="G112" s="343"/>
    </row>
    <row r="113" spans="1:11" x14ac:dyDescent="0.25">
      <c r="A113" s="42" t="s">
        <v>104</v>
      </c>
      <c r="B113" s="118" t="s">
        <v>412</v>
      </c>
      <c r="C113" s="379">
        <f>Balanç!B51</f>
        <v>0</v>
      </c>
      <c r="D113" s="379"/>
      <c r="E113" s="379">
        <f>Balanç!C51</f>
        <v>0</v>
      </c>
      <c r="G113" s="343"/>
    </row>
    <row r="114" spans="1:11" x14ac:dyDescent="0.25">
      <c r="A114" s="42" t="s">
        <v>104</v>
      </c>
      <c r="B114" s="118" t="s">
        <v>413</v>
      </c>
      <c r="C114" s="379">
        <f>Balanç!B53</f>
        <v>0</v>
      </c>
      <c r="D114" s="379"/>
      <c r="E114" s="379">
        <f>Balanç!C53</f>
        <v>0</v>
      </c>
      <c r="G114" s="343"/>
    </row>
    <row r="115" spans="1:11" ht="13.8" thickBot="1" x14ac:dyDescent="0.3">
      <c r="A115" s="156" t="s">
        <v>252</v>
      </c>
      <c r="B115" s="122" t="s">
        <v>290</v>
      </c>
      <c r="C115" s="78">
        <f>+Inf_compl.!B31</f>
        <v>0</v>
      </c>
      <c r="D115" s="78"/>
      <c r="E115" s="78">
        <f>+Inf_compl.!C31</f>
        <v>0</v>
      </c>
    </row>
    <row r="116" spans="1:11" x14ac:dyDescent="0.25">
      <c r="A116" s="43" t="s">
        <v>54</v>
      </c>
      <c r="B116" s="44" t="s">
        <v>119</v>
      </c>
      <c r="C116" s="44"/>
      <c r="D116" s="111">
        <f>Pressupostos!B82</f>
        <v>0</v>
      </c>
      <c r="E116" s="87"/>
      <c r="F116" s="11"/>
    </row>
    <row r="117" spans="1:11" x14ac:dyDescent="0.25">
      <c r="A117" s="45" t="s">
        <v>53</v>
      </c>
      <c r="B117" s="46" t="s">
        <v>120</v>
      </c>
      <c r="C117" s="46"/>
      <c r="D117" s="112">
        <f>Pressupostos!E81</f>
        <v>0</v>
      </c>
      <c r="E117" s="88"/>
    </row>
    <row r="118" spans="1:11" x14ac:dyDescent="0.25">
      <c r="A118" s="81" t="s">
        <v>252</v>
      </c>
      <c r="B118" s="97" t="s">
        <v>121</v>
      </c>
      <c r="C118" s="102"/>
      <c r="D118" s="114">
        <f>+Inf_compl.!C28</f>
        <v>0</v>
      </c>
      <c r="E118" s="104"/>
    </row>
    <row r="119" spans="1:11" ht="26.4" x14ac:dyDescent="0.25">
      <c r="A119" s="154" t="s">
        <v>416</v>
      </c>
      <c r="B119" s="226" t="s">
        <v>373</v>
      </c>
      <c r="C119" s="105"/>
      <c r="D119" s="114">
        <f>+Inf_compl.!C29+Inf_compl.!C38</f>
        <v>0</v>
      </c>
      <c r="E119" s="106"/>
    </row>
    <row r="120" spans="1:11" x14ac:dyDescent="0.25">
      <c r="A120" s="85" t="s">
        <v>110</v>
      </c>
      <c r="B120" s="395" t="s">
        <v>122</v>
      </c>
      <c r="C120" s="395"/>
      <c r="D120" s="345">
        <f>+D116-D117+D118-D119</f>
        <v>0</v>
      </c>
      <c r="E120" s="383"/>
    </row>
    <row r="121" spans="1:11" ht="13.8" thickBot="1" x14ac:dyDescent="0.3">
      <c r="A121" s="108" t="s">
        <v>111</v>
      </c>
      <c r="B121" s="373" t="s">
        <v>516</v>
      </c>
      <c r="C121" s="382"/>
      <c r="D121" s="396">
        <f>+C111+D120</f>
        <v>0</v>
      </c>
      <c r="E121" s="397">
        <f>+E111</f>
        <v>0</v>
      </c>
      <c r="G121" s="343"/>
    </row>
    <row r="122" spans="1:11" ht="13.8" thickBot="1" x14ac:dyDescent="0.3">
      <c r="A122" s="99"/>
      <c r="B122" s="384" t="s">
        <v>56</v>
      </c>
      <c r="C122" s="384"/>
      <c r="D122" s="384"/>
      <c r="E122" s="385">
        <f>+E121-D121</f>
        <v>0</v>
      </c>
    </row>
    <row r="123" spans="1:11" x14ac:dyDescent="0.25">
      <c r="A123" s="11"/>
      <c r="B123" s="11"/>
      <c r="C123" s="11"/>
      <c r="D123" s="137"/>
      <c r="E123" s="73"/>
    </row>
    <row r="124" spans="1:11" x14ac:dyDescent="0.25">
      <c r="A124" s="51"/>
      <c r="B124" s="1" t="s">
        <v>447</v>
      </c>
      <c r="C124" s="71"/>
      <c r="D124" s="131"/>
      <c r="E124" s="3" t="str">
        <f>IF(TRUNC(E122,2)=0,"Correcte","A justificar")</f>
        <v>Correcte</v>
      </c>
      <c r="F124" s="308" t="str">
        <f>IF(E122&lt;&gt;0,"Comprovar si s'han omplert els camps de la pestanya d'Inf.Compl. o s'ha comès algun altre error dels indicats a les FAQ disponible a la web d'elaboració dels pressupostos","")</f>
        <v/>
      </c>
    </row>
    <row r="125" spans="1:11" ht="24.75" customHeight="1" x14ac:dyDescent="0.25">
      <c r="A125" s="51"/>
      <c r="B125" s="2"/>
      <c r="C125" s="49"/>
      <c r="D125" s="49"/>
      <c r="E125" s="73"/>
      <c r="F125" s="75"/>
      <c r="G125" s="75"/>
      <c r="H125" s="75"/>
      <c r="I125" s="75"/>
      <c r="J125" s="75"/>
      <c r="K125" s="75"/>
    </row>
    <row r="126" spans="1:11" x14ac:dyDescent="0.25">
      <c r="A126" s="50" t="s">
        <v>57</v>
      </c>
      <c r="B126" s="17"/>
      <c r="C126" s="49"/>
      <c r="D126" s="49"/>
      <c r="E126" s="11"/>
      <c r="F126" s="11"/>
      <c r="G126" s="11"/>
    </row>
    <row r="127" spans="1:11" x14ac:dyDescent="0.25">
      <c r="A127" s="461"/>
      <c r="B127" s="462"/>
      <c r="C127" s="462"/>
      <c r="D127" s="467"/>
      <c r="E127" s="467"/>
      <c r="F127" s="290" t="s">
        <v>368</v>
      </c>
      <c r="G127" s="258"/>
      <c r="H127" s="258"/>
      <c r="I127" s="258"/>
      <c r="J127" s="281"/>
      <c r="K127" s="249" t="s">
        <v>369</v>
      </c>
    </row>
    <row r="128" spans="1:11" x14ac:dyDescent="0.25">
      <c r="A128" s="463"/>
      <c r="B128" s="464"/>
      <c r="C128" s="464"/>
      <c r="D128" s="468"/>
      <c r="E128" s="468"/>
      <c r="F128" s="452"/>
      <c r="G128" s="453"/>
      <c r="H128" s="453"/>
      <c r="I128" s="453"/>
      <c r="J128" s="454"/>
      <c r="K128" s="250"/>
    </row>
    <row r="129" spans="1:11" x14ac:dyDescent="0.25">
      <c r="A129" s="463"/>
      <c r="B129" s="464"/>
      <c r="C129" s="464"/>
      <c r="D129" s="468"/>
      <c r="E129" s="468"/>
      <c r="F129" s="455"/>
      <c r="G129" s="456"/>
      <c r="H129" s="456"/>
      <c r="I129" s="456"/>
      <c r="J129" s="457"/>
      <c r="K129" s="251"/>
    </row>
    <row r="130" spans="1:11" x14ac:dyDescent="0.25">
      <c r="A130" s="465"/>
      <c r="B130" s="466"/>
      <c r="C130" s="466"/>
      <c r="D130" s="469"/>
      <c r="E130" s="469"/>
      <c r="F130" s="458"/>
      <c r="G130" s="459"/>
      <c r="H130" s="459"/>
      <c r="I130" s="459"/>
      <c r="J130" s="460"/>
      <c r="K130" s="252"/>
    </row>
    <row r="131" spans="1:11" x14ac:dyDescent="0.25">
      <c r="D131" s="216"/>
      <c r="F131" s="286" t="s">
        <v>370</v>
      </c>
      <c r="G131" s="258"/>
      <c r="H131" s="258"/>
      <c r="I131" s="258"/>
      <c r="J131" s="281"/>
      <c r="K131" s="253">
        <f>+E122-SUM(K128:K130)</f>
        <v>0</v>
      </c>
    </row>
    <row r="132" spans="1:11" x14ac:dyDescent="0.25">
      <c r="D132" s="216"/>
    </row>
    <row r="133" spans="1:11" x14ac:dyDescent="0.25">
      <c r="A133" s="38" t="s">
        <v>313</v>
      </c>
      <c r="B133" s="79" t="s">
        <v>314</v>
      </c>
      <c r="C133" s="11"/>
      <c r="D133" s="216"/>
    </row>
    <row r="134" spans="1:11" ht="13.8" thickBot="1" x14ac:dyDescent="0.3">
      <c r="A134" s="11"/>
      <c r="B134" s="11"/>
      <c r="C134" s="11"/>
      <c r="D134" s="216"/>
    </row>
    <row r="135" spans="1:11" ht="13.8" thickBot="1" x14ac:dyDescent="0.3">
      <c r="A135" s="11"/>
      <c r="B135" s="11"/>
      <c r="C135" s="11"/>
      <c r="D135" s="11"/>
      <c r="E135" s="371" t="s">
        <v>508</v>
      </c>
    </row>
    <row r="136" spans="1:11" ht="13.8" thickBot="1" x14ac:dyDescent="0.3">
      <c r="A136" s="227" t="s">
        <v>315</v>
      </c>
      <c r="B136" s="254" t="s">
        <v>316</v>
      </c>
      <c r="C136" s="254"/>
      <c r="D136" s="228"/>
      <c r="E136" s="398">
        <f>+'Compte PiG'!C21</f>
        <v>0</v>
      </c>
    </row>
    <row r="137" spans="1:11" x14ac:dyDescent="0.25">
      <c r="A137" s="45" t="s">
        <v>53</v>
      </c>
      <c r="B137" s="255" t="s">
        <v>317</v>
      </c>
      <c r="C137" s="255"/>
      <c r="D137" s="229"/>
      <c r="E137" s="399">
        <f>+Pressupostos!E10+Pressupostos!E11+Pressupostos!E12+Pressupostos!E13+Pressupostos!E14+Pressupostos!E15+Pressupostos!E16</f>
        <v>0</v>
      </c>
    </row>
    <row r="138" spans="1:11" x14ac:dyDescent="0.25">
      <c r="A138" s="45" t="s">
        <v>53</v>
      </c>
      <c r="B138" s="255" t="s">
        <v>448</v>
      </c>
      <c r="C138" s="255"/>
      <c r="D138" s="229"/>
      <c r="E138" s="399">
        <f>+Pressupostos!E93</f>
        <v>0</v>
      </c>
    </row>
    <row r="139" spans="1:11" x14ac:dyDescent="0.25">
      <c r="A139" s="45" t="s">
        <v>53</v>
      </c>
      <c r="B139" s="255" t="s">
        <v>318</v>
      </c>
      <c r="C139" s="255"/>
      <c r="D139" s="229"/>
      <c r="E139" s="400">
        <f>+Pressupostos!E94</f>
        <v>0</v>
      </c>
    </row>
    <row r="140" spans="1:11" ht="13.8" thickBot="1" x14ac:dyDescent="0.3">
      <c r="A140" s="230" t="s">
        <v>319</v>
      </c>
      <c r="B140" s="256" t="s">
        <v>320</v>
      </c>
      <c r="C140" s="256"/>
      <c r="D140" s="231"/>
      <c r="E140" s="401">
        <f>+E137+E138+E139</f>
        <v>0</v>
      </c>
    </row>
    <row r="141" spans="1:11" ht="13.8" thickBot="1" x14ac:dyDescent="0.3">
      <c r="A141" s="232" t="s">
        <v>374</v>
      </c>
      <c r="B141" s="294" t="s">
        <v>56</v>
      </c>
      <c r="C141" s="257"/>
      <c r="D141" s="233"/>
      <c r="E141" s="402">
        <f>+E136+E140</f>
        <v>0</v>
      </c>
    </row>
    <row r="142" spans="1:11" x14ac:dyDescent="0.25">
      <c r="A142" s="11"/>
      <c r="B142" s="234"/>
      <c r="D142" s="216"/>
      <c r="E142" s="403"/>
    </row>
    <row r="143" spans="1:11" x14ac:dyDescent="0.25">
      <c r="A143" s="51"/>
      <c r="B143" s="1" t="s">
        <v>449</v>
      </c>
      <c r="C143" s="258"/>
      <c r="D143" s="259"/>
      <c r="E143" s="386" t="str">
        <f>IF(TRUNC(E141,2)=0,"Correcte","A justificar")</f>
        <v>Correcte</v>
      </c>
      <c r="F143" s="308" t="str">
        <f>IF(E141&lt;&gt;0,"Comprovar si s'han omplert els camps de la pestanya d'Inf.Compl. o s'ha comès algun altre error dels indicats a les FAQ disponible a la web d'elaboració dels pressupostos","")</f>
        <v/>
      </c>
      <c r="G143" s="343"/>
      <c r="H143" s="75"/>
      <c r="I143" s="75"/>
      <c r="J143" s="75"/>
      <c r="K143" s="75"/>
    </row>
    <row r="144" spans="1:11" ht="24.75" customHeight="1" x14ac:dyDescent="0.25">
      <c r="A144" s="51"/>
      <c r="B144" s="2"/>
      <c r="C144" s="73"/>
      <c r="D144" s="216"/>
      <c r="F144" s="75"/>
      <c r="G144" s="75"/>
      <c r="H144" s="75"/>
      <c r="I144" s="75"/>
      <c r="J144" s="75"/>
      <c r="K144" s="75"/>
    </row>
    <row r="145" spans="1:11" x14ac:dyDescent="0.25">
      <c r="A145" s="50" t="s">
        <v>57</v>
      </c>
      <c r="B145" s="17"/>
      <c r="C145" s="11"/>
      <c r="D145" s="216"/>
      <c r="F145" s="11"/>
      <c r="G145" s="11"/>
    </row>
    <row r="146" spans="1:11" x14ac:dyDescent="0.25">
      <c r="A146" s="461"/>
      <c r="B146" s="462"/>
      <c r="C146" s="462"/>
      <c r="D146" s="467"/>
      <c r="E146" s="467"/>
      <c r="F146" s="290" t="s">
        <v>368</v>
      </c>
      <c r="G146" s="258"/>
      <c r="H146" s="258"/>
      <c r="I146" s="258"/>
      <c r="J146" s="281"/>
      <c r="K146" s="287" t="s">
        <v>369</v>
      </c>
    </row>
    <row r="147" spans="1:11" x14ac:dyDescent="0.25">
      <c r="A147" s="463"/>
      <c r="B147" s="464"/>
      <c r="C147" s="464"/>
      <c r="D147" s="468"/>
      <c r="E147" s="468"/>
      <c r="F147" s="452"/>
      <c r="G147" s="453"/>
      <c r="H147" s="453"/>
      <c r="I147" s="453"/>
      <c r="J147" s="454"/>
      <c r="K147" s="250"/>
    </row>
    <row r="148" spans="1:11" x14ac:dyDescent="0.25">
      <c r="A148" s="463"/>
      <c r="B148" s="464"/>
      <c r="C148" s="464"/>
      <c r="D148" s="468"/>
      <c r="E148" s="468"/>
      <c r="F148" s="455"/>
      <c r="G148" s="456"/>
      <c r="H148" s="456"/>
      <c r="I148" s="456"/>
      <c r="J148" s="457"/>
      <c r="K148" s="251"/>
    </row>
    <row r="149" spans="1:11" x14ac:dyDescent="0.25">
      <c r="A149" s="465"/>
      <c r="B149" s="466"/>
      <c r="C149" s="466"/>
      <c r="D149" s="469"/>
      <c r="E149" s="469"/>
      <c r="F149" s="458"/>
      <c r="G149" s="459"/>
      <c r="H149" s="459"/>
      <c r="I149" s="459"/>
      <c r="J149" s="460"/>
      <c r="K149" s="252"/>
    </row>
    <row r="150" spans="1:11" x14ac:dyDescent="0.25">
      <c r="A150" s="11"/>
      <c r="B150" s="11"/>
      <c r="C150" s="11"/>
      <c r="D150" s="216"/>
      <c r="F150" s="286" t="s">
        <v>370</v>
      </c>
      <c r="G150" s="258"/>
      <c r="H150" s="258"/>
      <c r="I150" s="258"/>
      <c r="J150" s="281"/>
      <c r="K150" s="288">
        <f>+E141-SUM(K147:K149)</f>
        <v>0</v>
      </c>
    </row>
    <row r="151" spans="1:11" x14ac:dyDescent="0.25">
      <c r="A151" s="11"/>
      <c r="B151" s="11"/>
      <c r="C151" s="11"/>
      <c r="D151" s="216"/>
    </row>
    <row r="152" spans="1:11" x14ac:dyDescent="0.25">
      <c r="A152" s="38" t="s">
        <v>321</v>
      </c>
      <c r="B152" s="280" t="s">
        <v>322</v>
      </c>
      <c r="C152" s="11"/>
      <c r="D152" s="216"/>
    </row>
    <row r="153" spans="1:11" ht="13.8" thickBot="1" x14ac:dyDescent="0.3">
      <c r="A153" s="11"/>
      <c r="B153" s="234"/>
      <c r="C153" s="11"/>
      <c r="D153" s="216"/>
    </row>
    <row r="154" spans="1:11" ht="13.8" thickBot="1" x14ac:dyDescent="0.3">
      <c r="A154" s="11"/>
      <c r="B154" s="234"/>
      <c r="D154" s="216"/>
      <c r="E154" s="371" t="s">
        <v>508</v>
      </c>
    </row>
    <row r="155" spans="1:11" ht="13.8" thickBot="1" x14ac:dyDescent="0.3">
      <c r="A155" s="227" t="s">
        <v>60</v>
      </c>
      <c r="B155" s="254" t="s">
        <v>323</v>
      </c>
      <c r="C155" s="254"/>
      <c r="D155" s="228"/>
      <c r="E155" s="398">
        <f>+'Compte PiG'!C11</f>
        <v>0</v>
      </c>
    </row>
    <row r="156" spans="1:11" ht="13.8" thickBot="1" x14ac:dyDescent="0.3">
      <c r="A156" s="45" t="s">
        <v>54</v>
      </c>
      <c r="B156" s="255" t="s">
        <v>324</v>
      </c>
      <c r="C156" s="255"/>
      <c r="D156" s="229"/>
      <c r="E156" s="399">
        <f>+Pressupostos!B20</f>
        <v>0</v>
      </c>
      <c r="F156" s="11"/>
    </row>
    <row r="157" spans="1:11" ht="13.8" thickBot="1" x14ac:dyDescent="0.3">
      <c r="A157" s="227" t="s">
        <v>60</v>
      </c>
      <c r="B157" s="254" t="s">
        <v>325</v>
      </c>
      <c r="C157" s="254"/>
      <c r="D157" s="228"/>
      <c r="E157" s="398">
        <f>+'Compte PiG'!C12</f>
        <v>0</v>
      </c>
      <c r="F157" s="11"/>
    </row>
    <row r="158" spans="1:11" x14ac:dyDescent="0.25">
      <c r="A158" s="45" t="s">
        <v>54</v>
      </c>
      <c r="B158" s="255" t="s">
        <v>326</v>
      </c>
      <c r="C158" s="255"/>
      <c r="D158" s="229"/>
      <c r="E158" s="399">
        <f>+Pressupostos!B21</f>
        <v>0</v>
      </c>
      <c r="F158" s="11"/>
    </row>
    <row r="159" spans="1:11" x14ac:dyDescent="0.25">
      <c r="A159" s="45" t="s">
        <v>54</v>
      </c>
      <c r="B159" s="255" t="s">
        <v>327</v>
      </c>
      <c r="C159" s="255"/>
      <c r="D159" s="229"/>
      <c r="E159" s="400">
        <f>+Pressupostos!B22</f>
        <v>0</v>
      </c>
      <c r="F159" s="11"/>
    </row>
    <row r="160" spans="1:11" x14ac:dyDescent="0.25">
      <c r="A160" s="235" t="s">
        <v>54</v>
      </c>
      <c r="B160" s="260" t="s">
        <v>328</v>
      </c>
      <c r="C160" s="260"/>
      <c r="D160" s="236"/>
      <c r="E160" s="400">
        <f>+Pressupostos!B23</f>
        <v>0</v>
      </c>
      <c r="F160" s="11"/>
    </row>
    <row r="161" spans="1:11" ht="13.8" thickBot="1" x14ac:dyDescent="0.3">
      <c r="A161" s="237" t="s">
        <v>54</v>
      </c>
      <c r="B161" s="471" t="s">
        <v>329</v>
      </c>
      <c r="C161" s="471"/>
      <c r="D161" s="472"/>
      <c r="E161" s="404">
        <f>+Pressupostos!E99+Pressupostos!E100+Pressupostos!E101</f>
        <v>0</v>
      </c>
    </row>
    <row r="162" spans="1:11" ht="13.8" thickBot="1" x14ac:dyDescent="0.3">
      <c r="A162" s="227" t="s">
        <v>60</v>
      </c>
      <c r="B162" s="254" t="s">
        <v>330</v>
      </c>
      <c r="C162" s="254"/>
      <c r="D162" s="228"/>
      <c r="E162" s="398">
        <f>+'Compte PiG'!C17</f>
        <v>0</v>
      </c>
      <c r="G162" s="343"/>
    </row>
    <row r="163" spans="1:11" x14ac:dyDescent="0.25">
      <c r="A163" s="45" t="s">
        <v>54</v>
      </c>
      <c r="B163" s="255" t="s">
        <v>331</v>
      </c>
      <c r="C163" s="255"/>
      <c r="D163" s="229"/>
      <c r="E163" s="399">
        <f>+Pressupostos!E97+Pressupostos!E98</f>
        <v>0</v>
      </c>
    </row>
    <row r="164" spans="1:11" x14ac:dyDescent="0.25">
      <c r="A164" s="45" t="s">
        <v>54</v>
      </c>
      <c r="B164" s="255" t="s">
        <v>452</v>
      </c>
      <c r="C164" s="255"/>
      <c r="D164" s="229"/>
      <c r="E164" s="399">
        <f>+Pressupostos!E104+Pressupostos!E105+Pressupostos!E106+Pressupostos!E107+Pressupostos!E108</f>
        <v>0</v>
      </c>
    </row>
    <row r="165" spans="1:11" ht="13.8" thickBot="1" x14ac:dyDescent="0.3">
      <c r="A165" s="230" t="s">
        <v>332</v>
      </c>
      <c r="B165" s="256" t="s">
        <v>333</v>
      </c>
      <c r="C165" s="256"/>
      <c r="D165" s="231"/>
      <c r="E165" s="401">
        <f>+E156+E158+E159+E160+E161+E163+E164</f>
        <v>0</v>
      </c>
    </row>
    <row r="166" spans="1:11" ht="13.8" thickBot="1" x14ac:dyDescent="0.3">
      <c r="A166" s="238" t="s">
        <v>334</v>
      </c>
      <c r="B166" s="294" t="s">
        <v>56</v>
      </c>
      <c r="C166" s="257"/>
      <c r="D166" s="233"/>
      <c r="E166" s="402">
        <f>+E155+E157+E162-E165</f>
        <v>0</v>
      </c>
    </row>
    <row r="167" spans="1:11" x14ac:dyDescent="0.25">
      <c r="A167" s="11"/>
      <c r="B167" s="234"/>
      <c r="C167" s="261"/>
      <c r="D167" s="261"/>
      <c r="E167" s="403"/>
    </row>
    <row r="168" spans="1:11" x14ac:dyDescent="0.25">
      <c r="A168" s="11"/>
      <c r="B168" s="1" t="s">
        <v>450</v>
      </c>
      <c r="C168" s="71"/>
      <c r="D168" s="71"/>
      <c r="E168" s="386" t="str">
        <f>IF(TRUNC(E166,2)=0,"Correcte","A justificar")</f>
        <v>Correcte</v>
      </c>
      <c r="F168" s="308" t="str">
        <f>IF(E166&lt;&gt;0,"Comprovar si s'han omplert els camps de la pestanya d'Inf.Compl. o s'ha comès algun altre error dels indicats a les FAQ disponible a la web d'elaboració dels pressupostos","")</f>
        <v/>
      </c>
      <c r="G168" s="343"/>
      <c r="H168" s="75"/>
      <c r="I168" s="75"/>
      <c r="J168" s="75"/>
      <c r="K168" s="75"/>
    </row>
    <row r="169" spans="1:11" ht="24.75" customHeight="1" x14ac:dyDescent="0.25">
      <c r="A169" s="11"/>
      <c r="B169" s="11"/>
      <c r="C169" s="11"/>
      <c r="D169" s="216"/>
      <c r="F169" s="75"/>
      <c r="G169" s="75"/>
      <c r="H169" s="75"/>
      <c r="I169" s="75"/>
      <c r="J169" s="75"/>
      <c r="K169" s="75"/>
    </row>
    <row r="170" spans="1:11" x14ac:dyDescent="0.25">
      <c r="A170" s="50" t="s">
        <v>57</v>
      </c>
      <c r="B170" s="17"/>
      <c r="C170" s="11"/>
      <c r="D170" s="216"/>
      <c r="F170" s="11"/>
      <c r="G170" s="11"/>
    </row>
    <row r="171" spans="1:11" x14ac:dyDescent="0.25">
      <c r="A171" s="461"/>
      <c r="B171" s="462"/>
      <c r="C171" s="462"/>
      <c r="D171" s="467"/>
      <c r="E171" s="470"/>
      <c r="F171" s="248" t="s">
        <v>368</v>
      </c>
      <c r="G171" s="282"/>
      <c r="H171" s="282"/>
      <c r="I171" s="282"/>
      <c r="J171" s="283"/>
      <c r="K171" s="249" t="s">
        <v>369</v>
      </c>
    </row>
    <row r="172" spans="1:11" x14ac:dyDescent="0.25">
      <c r="A172" s="463"/>
      <c r="B172" s="464"/>
      <c r="C172" s="464"/>
      <c r="D172" s="468"/>
      <c r="E172" s="468"/>
      <c r="F172" s="473"/>
      <c r="G172" s="474"/>
      <c r="H172" s="474"/>
      <c r="I172" s="474"/>
      <c r="J172" s="475"/>
      <c r="K172" s="250"/>
    </row>
    <row r="173" spans="1:11" x14ac:dyDescent="0.25">
      <c r="A173" s="463"/>
      <c r="B173" s="464"/>
      <c r="C173" s="464"/>
      <c r="D173" s="468"/>
      <c r="E173" s="468"/>
      <c r="F173" s="476"/>
      <c r="G173" s="477"/>
      <c r="H173" s="477"/>
      <c r="I173" s="477"/>
      <c r="J173" s="478"/>
      <c r="K173" s="251"/>
    </row>
    <row r="174" spans="1:11" x14ac:dyDescent="0.25">
      <c r="A174" s="465"/>
      <c r="B174" s="466"/>
      <c r="C174" s="466"/>
      <c r="D174" s="469"/>
      <c r="E174" s="469"/>
      <c r="F174" s="479"/>
      <c r="G174" s="480"/>
      <c r="H174" s="480"/>
      <c r="I174" s="480"/>
      <c r="J174" s="481"/>
      <c r="K174" s="252"/>
    </row>
    <row r="175" spans="1:11" x14ac:dyDescent="0.25">
      <c r="A175" s="11"/>
      <c r="B175" s="11"/>
      <c r="C175" s="11"/>
      <c r="D175" s="216"/>
      <c r="F175" s="286" t="s">
        <v>370</v>
      </c>
      <c r="G175" s="258"/>
      <c r="H175" s="258"/>
      <c r="I175" s="258"/>
      <c r="J175" s="281"/>
      <c r="K175" s="370">
        <f>+E166-SUM(K172:K174)</f>
        <v>0</v>
      </c>
    </row>
    <row r="177" spans="1:9" x14ac:dyDescent="0.25">
      <c r="A177" s="415"/>
    </row>
    <row r="178" spans="1:9" x14ac:dyDescent="0.25">
      <c r="D178" s="172" t="s">
        <v>471</v>
      </c>
      <c r="G178" s="326"/>
      <c r="I178" s="326"/>
    </row>
    <row r="179" spans="1:9" x14ac:dyDescent="0.25">
      <c r="A179" s="318"/>
    </row>
    <row r="180" spans="1:9" x14ac:dyDescent="0.25">
      <c r="A180" s="318"/>
    </row>
    <row r="181" spans="1:9" x14ac:dyDescent="0.25">
      <c r="A181" s="318"/>
    </row>
    <row r="182" spans="1:9" x14ac:dyDescent="0.25">
      <c r="A182" s="318"/>
    </row>
    <row r="183" spans="1:9" x14ac:dyDescent="0.25">
      <c r="A183" s="318"/>
    </row>
    <row r="184" spans="1:9" x14ac:dyDescent="0.25">
      <c r="A184" s="318"/>
    </row>
    <row r="185" spans="1:9" x14ac:dyDescent="0.25">
      <c r="A185" s="318"/>
    </row>
    <row r="186" spans="1:9" x14ac:dyDescent="0.25">
      <c r="A186" s="318"/>
    </row>
    <row r="187" spans="1:9" x14ac:dyDescent="0.25">
      <c r="A187" s="318"/>
    </row>
    <row r="188" spans="1:9" x14ac:dyDescent="0.25">
      <c r="A188" s="318"/>
    </row>
    <row r="189" spans="1:9" x14ac:dyDescent="0.25">
      <c r="A189" s="318"/>
    </row>
    <row r="190" spans="1:9" x14ac:dyDescent="0.25">
      <c r="A190" s="318"/>
    </row>
    <row r="191" spans="1:9" x14ac:dyDescent="0.25">
      <c r="A191" s="318"/>
    </row>
    <row r="192" spans="1:9" x14ac:dyDescent="0.25">
      <c r="A192" s="318"/>
    </row>
    <row r="193" spans="1:1" x14ac:dyDescent="0.25">
      <c r="A193" s="318"/>
    </row>
    <row r="194" spans="1:1" x14ac:dyDescent="0.25">
      <c r="A194" s="318"/>
    </row>
    <row r="195" spans="1:1" x14ac:dyDescent="0.25">
      <c r="A195" s="318"/>
    </row>
    <row r="196" spans="1:1" x14ac:dyDescent="0.25">
      <c r="A196" s="318"/>
    </row>
    <row r="197" spans="1:1" x14ac:dyDescent="0.25">
      <c r="A197" s="318"/>
    </row>
    <row r="198" spans="1:1" x14ac:dyDescent="0.25">
      <c r="A198" s="318"/>
    </row>
    <row r="199" spans="1:1" x14ac:dyDescent="0.25">
      <c r="A199" s="318"/>
    </row>
    <row r="200" spans="1:1" x14ac:dyDescent="0.25">
      <c r="A200" s="318"/>
    </row>
    <row r="201" spans="1:1" x14ac:dyDescent="0.25">
      <c r="A201" s="318"/>
    </row>
    <row r="202" spans="1:1" x14ac:dyDescent="0.25">
      <c r="A202" s="318"/>
    </row>
    <row r="203" spans="1:1" x14ac:dyDescent="0.25">
      <c r="A203" s="318"/>
    </row>
    <row r="204" spans="1:1" x14ac:dyDescent="0.25">
      <c r="A204" s="318"/>
    </row>
    <row r="205" spans="1:1" x14ac:dyDescent="0.25">
      <c r="A205" s="318"/>
    </row>
    <row r="206" spans="1:1" x14ac:dyDescent="0.25">
      <c r="A206" s="318"/>
    </row>
    <row r="207" spans="1:1" x14ac:dyDescent="0.25">
      <c r="A207" s="318"/>
    </row>
    <row r="208" spans="1:1" x14ac:dyDescent="0.25">
      <c r="A208" s="318"/>
    </row>
    <row r="209" spans="1:1" x14ac:dyDescent="0.25">
      <c r="A209" s="318"/>
    </row>
    <row r="210" spans="1:1" x14ac:dyDescent="0.25">
      <c r="A210" s="318"/>
    </row>
    <row r="211" spans="1:1" x14ac:dyDescent="0.25">
      <c r="A211" s="318"/>
    </row>
    <row r="212" spans="1:1" x14ac:dyDescent="0.25">
      <c r="A212" s="318"/>
    </row>
    <row r="213" spans="1:1" x14ac:dyDescent="0.25">
      <c r="A213" s="318"/>
    </row>
    <row r="214" spans="1:1" x14ac:dyDescent="0.25">
      <c r="A214" s="318"/>
    </row>
    <row r="215" spans="1:1" x14ac:dyDescent="0.25">
      <c r="A215" s="318"/>
    </row>
    <row r="216" spans="1:1" x14ac:dyDescent="0.25">
      <c r="A216" s="318"/>
    </row>
    <row r="217" spans="1:1" x14ac:dyDescent="0.25">
      <c r="A217" s="318"/>
    </row>
    <row r="218" spans="1:1" x14ac:dyDescent="0.25">
      <c r="A218" s="318"/>
    </row>
    <row r="219" spans="1:1" x14ac:dyDescent="0.25">
      <c r="A219" s="318"/>
    </row>
    <row r="220" spans="1:1" x14ac:dyDescent="0.25">
      <c r="A220" s="318"/>
    </row>
    <row r="221" spans="1:1" x14ac:dyDescent="0.25">
      <c r="A221" s="318"/>
    </row>
    <row r="222" spans="1:1" x14ac:dyDescent="0.25">
      <c r="A222" s="318"/>
    </row>
    <row r="223" spans="1:1" x14ac:dyDescent="0.25">
      <c r="A223" s="318"/>
    </row>
    <row r="224" spans="1:1" x14ac:dyDescent="0.25">
      <c r="A224" s="318"/>
    </row>
    <row r="225" spans="1:1" x14ac:dyDescent="0.25">
      <c r="A225" s="318"/>
    </row>
    <row r="226" spans="1:1" x14ac:dyDescent="0.25">
      <c r="A226" s="318"/>
    </row>
    <row r="227" spans="1:1" x14ac:dyDescent="0.25">
      <c r="A227" s="318"/>
    </row>
    <row r="228" spans="1:1" x14ac:dyDescent="0.25">
      <c r="A228" s="318"/>
    </row>
    <row r="229" spans="1:1" x14ac:dyDescent="0.25">
      <c r="A229" s="318"/>
    </row>
    <row r="230" spans="1:1" x14ac:dyDescent="0.25">
      <c r="A230" s="318"/>
    </row>
    <row r="231" spans="1:1" x14ac:dyDescent="0.25">
      <c r="A231" s="318"/>
    </row>
    <row r="232" spans="1:1" x14ac:dyDescent="0.25">
      <c r="A232" s="318"/>
    </row>
    <row r="233" spans="1:1" x14ac:dyDescent="0.25">
      <c r="A233" s="318"/>
    </row>
    <row r="234" spans="1:1" x14ac:dyDescent="0.25">
      <c r="A234" s="318"/>
    </row>
    <row r="235" spans="1:1" x14ac:dyDescent="0.25">
      <c r="A235" s="318"/>
    </row>
    <row r="236" spans="1:1" x14ac:dyDescent="0.25">
      <c r="A236" s="318"/>
    </row>
    <row r="237" spans="1:1" x14ac:dyDescent="0.25">
      <c r="A237" s="318"/>
    </row>
    <row r="238" spans="1:1" x14ac:dyDescent="0.25">
      <c r="A238" s="318"/>
    </row>
    <row r="239" spans="1:1" x14ac:dyDescent="0.25">
      <c r="A239" s="318"/>
    </row>
    <row r="240" spans="1:1" x14ac:dyDescent="0.25">
      <c r="A240" s="318"/>
    </row>
    <row r="241" spans="1:1" x14ac:dyDescent="0.25">
      <c r="A241" s="318"/>
    </row>
    <row r="242" spans="1:1" x14ac:dyDescent="0.25">
      <c r="A242" s="318"/>
    </row>
    <row r="243" spans="1:1" x14ac:dyDescent="0.25">
      <c r="A243" s="318"/>
    </row>
    <row r="244" spans="1:1" x14ac:dyDescent="0.25">
      <c r="A244" s="318"/>
    </row>
    <row r="245" spans="1:1" x14ac:dyDescent="0.25">
      <c r="A245" s="318"/>
    </row>
    <row r="246" spans="1:1" x14ac:dyDescent="0.25">
      <c r="A246" s="318"/>
    </row>
    <row r="247" spans="1:1" x14ac:dyDescent="0.25">
      <c r="A247" s="318"/>
    </row>
    <row r="248" spans="1:1" x14ac:dyDescent="0.25">
      <c r="A248" s="318"/>
    </row>
    <row r="249" spans="1:1" x14ac:dyDescent="0.25">
      <c r="A249" s="318"/>
    </row>
    <row r="250" spans="1:1" x14ac:dyDescent="0.25">
      <c r="A250" s="318"/>
    </row>
    <row r="251" spans="1:1" x14ac:dyDescent="0.25">
      <c r="A251" s="318"/>
    </row>
    <row r="252" spans="1:1" x14ac:dyDescent="0.25">
      <c r="A252" s="318"/>
    </row>
    <row r="253" spans="1:1" x14ac:dyDescent="0.25">
      <c r="A253" s="318"/>
    </row>
    <row r="254" spans="1:1" x14ac:dyDescent="0.25">
      <c r="A254" s="318"/>
    </row>
    <row r="255" spans="1:1" x14ac:dyDescent="0.25">
      <c r="A255" s="318"/>
    </row>
    <row r="256" spans="1:1" x14ac:dyDescent="0.25">
      <c r="A256" s="318"/>
    </row>
    <row r="257" spans="1:1" x14ac:dyDescent="0.25">
      <c r="A257" s="318"/>
    </row>
    <row r="258" spans="1:1" x14ac:dyDescent="0.25">
      <c r="A258" s="318"/>
    </row>
    <row r="259" spans="1:1" x14ac:dyDescent="0.25">
      <c r="A259" s="318"/>
    </row>
    <row r="260" spans="1:1" x14ac:dyDescent="0.25">
      <c r="A260" s="318"/>
    </row>
    <row r="261" spans="1:1" x14ac:dyDescent="0.25">
      <c r="A261" s="318"/>
    </row>
    <row r="262" spans="1:1" x14ac:dyDescent="0.25">
      <c r="A262" s="318"/>
    </row>
    <row r="263" spans="1:1" x14ac:dyDescent="0.25">
      <c r="A263" s="318"/>
    </row>
    <row r="264" spans="1:1" x14ac:dyDescent="0.25">
      <c r="A264" s="318"/>
    </row>
    <row r="265" spans="1:1" x14ac:dyDescent="0.25">
      <c r="A265" s="318"/>
    </row>
    <row r="266" spans="1:1" x14ac:dyDescent="0.25">
      <c r="A266" s="318"/>
    </row>
    <row r="267" spans="1:1" x14ac:dyDescent="0.25">
      <c r="A267" s="318"/>
    </row>
    <row r="268" spans="1:1" x14ac:dyDescent="0.25">
      <c r="A268" s="318"/>
    </row>
    <row r="269" spans="1:1" x14ac:dyDescent="0.25">
      <c r="A269" s="318"/>
    </row>
    <row r="270" spans="1:1" x14ac:dyDescent="0.25">
      <c r="A270" s="318"/>
    </row>
    <row r="271" spans="1:1" x14ac:dyDescent="0.25">
      <c r="A271" s="318"/>
    </row>
    <row r="272" spans="1:1" x14ac:dyDescent="0.25">
      <c r="A272" s="318"/>
    </row>
    <row r="273" spans="1:1" x14ac:dyDescent="0.25">
      <c r="A273" s="318"/>
    </row>
    <row r="274" spans="1:1" x14ac:dyDescent="0.25">
      <c r="A274" s="318"/>
    </row>
    <row r="275" spans="1:1" x14ac:dyDescent="0.25">
      <c r="A275" s="318"/>
    </row>
    <row r="276" spans="1:1" x14ac:dyDescent="0.25">
      <c r="A276" s="318"/>
    </row>
    <row r="277" spans="1:1" x14ac:dyDescent="0.25">
      <c r="A277" s="318"/>
    </row>
    <row r="278" spans="1:1" x14ac:dyDescent="0.25">
      <c r="A278" s="318"/>
    </row>
    <row r="279" spans="1:1" x14ac:dyDescent="0.25">
      <c r="A279" s="318"/>
    </row>
    <row r="280" spans="1:1" x14ac:dyDescent="0.25">
      <c r="A280" s="318"/>
    </row>
    <row r="281" spans="1:1" x14ac:dyDescent="0.25">
      <c r="A281" s="318"/>
    </row>
    <row r="282" spans="1:1" x14ac:dyDescent="0.25">
      <c r="A282" s="318"/>
    </row>
    <row r="283" spans="1:1" x14ac:dyDescent="0.25">
      <c r="A283" s="318"/>
    </row>
    <row r="284" spans="1:1" x14ac:dyDescent="0.25">
      <c r="A284" s="318"/>
    </row>
    <row r="285" spans="1:1" x14ac:dyDescent="0.25">
      <c r="A285" s="318"/>
    </row>
    <row r="286" spans="1:1" x14ac:dyDescent="0.25">
      <c r="A286" s="318"/>
    </row>
    <row r="287" spans="1:1" x14ac:dyDescent="0.25">
      <c r="A287" s="318"/>
    </row>
    <row r="288" spans="1:1" x14ac:dyDescent="0.25">
      <c r="A288" s="318"/>
    </row>
    <row r="289" spans="1:1" x14ac:dyDescent="0.25">
      <c r="A289" s="318"/>
    </row>
    <row r="290" spans="1:1" x14ac:dyDescent="0.25">
      <c r="A290" s="318"/>
    </row>
    <row r="291" spans="1:1" x14ac:dyDescent="0.25">
      <c r="A291" s="318"/>
    </row>
    <row r="292" spans="1:1" x14ac:dyDescent="0.25">
      <c r="A292" s="318"/>
    </row>
    <row r="293" spans="1:1" x14ac:dyDescent="0.25">
      <c r="A293" s="318"/>
    </row>
    <row r="294" spans="1:1" x14ac:dyDescent="0.25">
      <c r="A294" s="318"/>
    </row>
    <row r="295" spans="1:1" x14ac:dyDescent="0.25">
      <c r="A295" s="318"/>
    </row>
    <row r="296" spans="1:1" x14ac:dyDescent="0.25">
      <c r="A296" s="318"/>
    </row>
    <row r="297" spans="1:1" x14ac:dyDescent="0.25">
      <c r="A297" s="318"/>
    </row>
    <row r="298" spans="1:1" x14ac:dyDescent="0.25">
      <c r="A298" s="318"/>
    </row>
    <row r="299" spans="1:1" x14ac:dyDescent="0.25">
      <c r="A299" s="318"/>
    </row>
    <row r="300" spans="1:1" x14ac:dyDescent="0.25">
      <c r="A300" s="318"/>
    </row>
    <row r="301" spans="1:1" x14ac:dyDescent="0.25">
      <c r="A301" s="318"/>
    </row>
    <row r="302" spans="1:1" x14ac:dyDescent="0.25">
      <c r="A302" s="318"/>
    </row>
    <row r="303" spans="1:1" x14ac:dyDescent="0.25">
      <c r="A303" s="318"/>
    </row>
    <row r="304" spans="1:1" x14ac:dyDescent="0.25">
      <c r="A304" s="318"/>
    </row>
    <row r="305" spans="1:1" x14ac:dyDescent="0.25">
      <c r="A305" s="318"/>
    </row>
    <row r="306" spans="1:1" x14ac:dyDescent="0.25">
      <c r="A306" s="318"/>
    </row>
    <row r="307" spans="1:1" x14ac:dyDescent="0.25">
      <c r="A307" s="318"/>
    </row>
    <row r="308" spans="1:1" x14ac:dyDescent="0.25">
      <c r="A308" s="318"/>
    </row>
    <row r="309" spans="1:1" x14ac:dyDescent="0.25">
      <c r="A309" s="318"/>
    </row>
    <row r="310" spans="1:1" x14ac:dyDescent="0.25">
      <c r="A310" s="318"/>
    </row>
    <row r="311" spans="1:1" x14ac:dyDescent="0.25">
      <c r="A311" s="318"/>
    </row>
    <row r="312" spans="1:1" x14ac:dyDescent="0.25">
      <c r="A312" s="318"/>
    </row>
    <row r="313" spans="1:1" x14ac:dyDescent="0.25">
      <c r="A313" s="318"/>
    </row>
    <row r="314" spans="1:1" x14ac:dyDescent="0.25">
      <c r="A314" s="318"/>
    </row>
    <row r="315" spans="1:1" x14ac:dyDescent="0.25">
      <c r="A315" s="318"/>
    </row>
    <row r="316" spans="1:1" x14ac:dyDescent="0.25">
      <c r="A316" s="318"/>
    </row>
    <row r="317" spans="1:1" x14ac:dyDescent="0.25">
      <c r="A317" s="318"/>
    </row>
    <row r="318" spans="1:1" x14ac:dyDescent="0.25">
      <c r="A318" s="318"/>
    </row>
    <row r="319" spans="1:1" x14ac:dyDescent="0.25">
      <c r="A319" s="318"/>
    </row>
    <row r="320" spans="1:1" x14ac:dyDescent="0.25">
      <c r="A320" s="318"/>
    </row>
    <row r="321" spans="1:1" x14ac:dyDescent="0.25">
      <c r="A321" s="318"/>
    </row>
    <row r="322" spans="1:1" x14ac:dyDescent="0.25">
      <c r="A322" s="318"/>
    </row>
    <row r="323" spans="1:1" x14ac:dyDescent="0.25">
      <c r="A323" s="318"/>
    </row>
    <row r="324" spans="1:1" x14ac:dyDescent="0.25">
      <c r="A324" s="318"/>
    </row>
    <row r="325" spans="1:1" x14ac:dyDescent="0.25">
      <c r="A325" s="318"/>
    </row>
    <row r="326" spans="1:1" x14ac:dyDescent="0.25">
      <c r="A326" s="318"/>
    </row>
    <row r="327" spans="1:1" x14ac:dyDescent="0.25">
      <c r="A327" s="318"/>
    </row>
    <row r="328" spans="1:1" x14ac:dyDescent="0.25">
      <c r="A328" s="318"/>
    </row>
    <row r="329" spans="1:1" x14ac:dyDescent="0.25">
      <c r="A329" s="318"/>
    </row>
    <row r="330" spans="1:1" x14ac:dyDescent="0.25">
      <c r="A330" s="318"/>
    </row>
    <row r="331" spans="1:1" x14ac:dyDescent="0.25">
      <c r="A331" s="318"/>
    </row>
    <row r="332" spans="1:1" x14ac:dyDescent="0.25">
      <c r="A332" s="318"/>
    </row>
    <row r="333" spans="1:1" x14ac:dyDescent="0.25">
      <c r="A333" s="318"/>
    </row>
    <row r="334" spans="1:1" x14ac:dyDescent="0.25">
      <c r="A334" s="318"/>
    </row>
    <row r="335" spans="1:1" x14ac:dyDescent="0.25">
      <c r="A335" s="318"/>
    </row>
    <row r="336" spans="1:1" x14ac:dyDescent="0.25">
      <c r="A336" s="318"/>
    </row>
    <row r="337" spans="1:1" x14ac:dyDescent="0.25">
      <c r="A337" s="318"/>
    </row>
    <row r="338" spans="1:1" x14ac:dyDescent="0.25">
      <c r="A338" s="318"/>
    </row>
    <row r="339" spans="1:1" x14ac:dyDescent="0.25">
      <c r="A339" s="318"/>
    </row>
    <row r="340" spans="1:1" x14ac:dyDescent="0.25">
      <c r="A340" s="318"/>
    </row>
    <row r="341" spans="1:1" x14ac:dyDescent="0.25">
      <c r="A341" s="318"/>
    </row>
    <row r="342" spans="1:1" x14ac:dyDescent="0.25">
      <c r="A342" s="318"/>
    </row>
    <row r="343" spans="1:1" x14ac:dyDescent="0.25">
      <c r="A343" s="318"/>
    </row>
    <row r="344" spans="1:1" x14ac:dyDescent="0.25">
      <c r="A344" s="318"/>
    </row>
    <row r="345" spans="1:1" x14ac:dyDescent="0.25">
      <c r="A345" s="318"/>
    </row>
    <row r="346" spans="1:1" x14ac:dyDescent="0.25">
      <c r="A346" s="318"/>
    </row>
    <row r="347" spans="1:1" x14ac:dyDescent="0.25">
      <c r="A347" s="318"/>
    </row>
    <row r="348" spans="1:1" x14ac:dyDescent="0.25">
      <c r="A348" s="318"/>
    </row>
    <row r="349" spans="1:1" x14ac:dyDescent="0.25">
      <c r="A349" s="318"/>
    </row>
    <row r="350" spans="1:1" x14ac:dyDescent="0.25">
      <c r="A350" s="318"/>
    </row>
    <row r="351" spans="1:1" x14ac:dyDescent="0.25">
      <c r="A351" s="318"/>
    </row>
    <row r="352" spans="1:1" x14ac:dyDescent="0.25">
      <c r="A352" s="318"/>
    </row>
    <row r="353" spans="1:1" x14ac:dyDescent="0.25">
      <c r="A353" s="318"/>
    </row>
    <row r="354" spans="1:1" x14ac:dyDescent="0.25">
      <c r="A354" s="318"/>
    </row>
    <row r="355" spans="1:1" x14ac:dyDescent="0.25">
      <c r="A355" s="318"/>
    </row>
    <row r="356" spans="1:1" x14ac:dyDescent="0.25">
      <c r="A356" s="318"/>
    </row>
    <row r="357" spans="1:1" x14ac:dyDescent="0.25">
      <c r="A357" s="318"/>
    </row>
    <row r="358" spans="1:1" x14ac:dyDescent="0.25">
      <c r="A358" s="318"/>
    </row>
    <row r="359" spans="1:1" x14ac:dyDescent="0.25">
      <c r="A359" s="318"/>
    </row>
    <row r="360" spans="1:1" x14ac:dyDescent="0.25">
      <c r="A360" s="318"/>
    </row>
    <row r="361" spans="1:1" x14ac:dyDescent="0.25">
      <c r="A361" s="318"/>
    </row>
    <row r="362" spans="1:1" x14ac:dyDescent="0.25">
      <c r="A362" s="318"/>
    </row>
    <row r="363" spans="1:1" x14ac:dyDescent="0.25">
      <c r="A363" s="318"/>
    </row>
    <row r="364" spans="1:1" x14ac:dyDescent="0.25">
      <c r="A364" s="318"/>
    </row>
    <row r="365" spans="1:1" x14ac:dyDescent="0.25">
      <c r="A365" s="318"/>
    </row>
    <row r="366" spans="1:1" x14ac:dyDescent="0.25">
      <c r="A366" s="318"/>
    </row>
    <row r="367" spans="1:1" x14ac:dyDescent="0.25">
      <c r="A367" s="318"/>
    </row>
    <row r="368" spans="1:1" x14ac:dyDescent="0.25">
      <c r="A368" s="318"/>
    </row>
    <row r="369" spans="1:1" x14ac:dyDescent="0.25">
      <c r="A369" s="318"/>
    </row>
    <row r="370" spans="1:1" x14ac:dyDescent="0.25">
      <c r="A370" s="318"/>
    </row>
    <row r="371" spans="1:1" x14ac:dyDescent="0.25">
      <c r="A371" s="318"/>
    </row>
    <row r="372" spans="1:1" x14ac:dyDescent="0.25">
      <c r="A372" s="318"/>
    </row>
    <row r="373" spans="1:1" x14ac:dyDescent="0.25">
      <c r="A373" s="318"/>
    </row>
    <row r="374" spans="1:1" x14ac:dyDescent="0.25">
      <c r="A374" s="318"/>
    </row>
    <row r="375" spans="1:1" x14ac:dyDescent="0.25">
      <c r="A375" s="318"/>
    </row>
    <row r="376" spans="1:1" x14ac:dyDescent="0.25">
      <c r="A376" s="318"/>
    </row>
    <row r="377" spans="1:1" x14ac:dyDescent="0.25">
      <c r="A377" s="318"/>
    </row>
    <row r="378" spans="1:1" x14ac:dyDescent="0.25">
      <c r="A378" s="318"/>
    </row>
    <row r="379" spans="1:1" x14ac:dyDescent="0.25">
      <c r="A379" s="318"/>
    </row>
    <row r="380" spans="1:1" x14ac:dyDescent="0.25">
      <c r="A380" s="318"/>
    </row>
    <row r="381" spans="1:1" x14ac:dyDescent="0.25">
      <c r="A381" s="318"/>
    </row>
    <row r="382" spans="1:1" x14ac:dyDescent="0.25">
      <c r="A382" s="318"/>
    </row>
    <row r="383" spans="1:1" x14ac:dyDescent="0.25">
      <c r="A383" s="318"/>
    </row>
    <row r="384" spans="1:1" x14ac:dyDescent="0.25">
      <c r="A384" s="318"/>
    </row>
    <row r="385" spans="1:1" x14ac:dyDescent="0.25">
      <c r="A385" s="318"/>
    </row>
    <row r="386" spans="1:1" x14ac:dyDescent="0.25">
      <c r="A386" s="318"/>
    </row>
    <row r="387" spans="1:1" x14ac:dyDescent="0.25">
      <c r="A387" s="318"/>
    </row>
    <row r="388" spans="1:1" x14ac:dyDescent="0.25">
      <c r="A388" s="318"/>
    </row>
    <row r="389" spans="1:1" x14ac:dyDescent="0.25">
      <c r="A389" s="318"/>
    </row>
    <row r="390" spans="1:1" x14ac:dyDescent="0.25">
      <c r="A390" s="318"/>
    </row>
    <row r="391" spans="1:1" x14ac:dyDescent="0.25">
      <c r="A391" s="318"/>
    </row>
    <row r="392" spans="1:1" x14ac:dyDescent="0.25">
      <c r="A392" s="318"/>
    </row>
    <row r="393" spans="1:1" x14ac:dyDescent="0.25">
      <c r="A393" s="318"/>
    </row>
    <row r="394" spans="1:1" x14ac:dyDescent="0.25">
      <c r="A394" s="318"/>
    </row>
    <row r="395" spans="1:1" x14ac:dyDescent="0.25">
      <c r="A395" s="318"/>
    </row>
    <row r="396" spans="1:1" x14ac:dyDescent="0.25">
      <c r="A396" s="318"/>
    </row>
    <row r="397" spans="1:1" x14ac:dyDescent="0.25">
      <c r="A397" s="318"/>
    </row>
    <row r="398" spans="1:1" x14ac:dyDescent="0.25">
      <c r="A398" s="318"/>
    </row>
    <row r="399" spans="1:1" x14ac:dyDescent="0.25">
      <c r="A399" s="318"/>
    </row>
    <row r="400" spans="1:1" x14ac:dyDescent="0.25">
      <c r="A400" s="318"/>
    </row>
    <row r="401" spans="1:1" x14ac:dyDescent="0.25">
      <c r="A401" s="318"/>
    </row>
    <row r="402" spans="1:1" x14ac:dyDescent="0.25">
      <c r="A402" s="318"/>
    </row>
    <row r="403" spans="1:1" x14ac:dyDescent="0.25">
      <c r="A403" s="318"/>
    </row>
    <row r="404" spans="1:1" x14ac:dyDescent="0.25">
      <c r="A404" s="318"/>
    </row>
    <row r="405" spans="1:1" x14ac:dyDescent="0.25">
      <c r="A405" s="318"/>
    </row>
    <row r="406" spans="1:1" x14ac:dyDescent="0.25">
      <c r="A406" s="318"/>
    </row>
    <row r="407" spans="1:1" x14ac:dyDescent="0.25">
      <c r="A407" s="318"/>
    </row>
    <row r="408" spans="1:1" x14ac:dyDescent="0.25">
      <c r="A408" s="318"/>
    </row>
    <row r="409" spans="1:1" x14ac:dyDescent="0.25">
      <c r="A409" s="318"/>
    </row>
    <row r="410" spans="1:1" x14ac:dyDescent="0.25">
      <c r="A410" s="318"/>
    </row>
    <row r="411" spans="1:1" x14ac:dyDescent="0.25">
      <c r="A411" s="318"/>
    </row>
    <row r="412" spans="1:1" x14ac:dyDescent="0.25">
      <c r="A412" s="318"/>
    </row>
    <row r="413" spans="1:1" x14ac:dyDescent="0.25">
      <c r="A413" s="318"/>
    </row>
    <row r="414" spans="1:1" x14ac:dyDescent="0.25">
      <c r="A414" s="318"/>
    </row>
    <row r="415" spans="1:1" x14ac:dyDescent="0.25">
      <c r="A415" s="318"/>
    </row>
    <row r="416" spans="1:1" x14ac:dyDescent="0.25">
      <c r="A416" s="318"/>
    </row>
    <row r="417" spans="1:3" x14ac:dyDescent="0.25">
      <c r="A417" s="318"/>
    </row>
    <row r="418" spans="1:3" x14ac:dyDescent="0.25">
      <c r="A418" s="318"/>
    </row>
    <row r="419" spans="1:3" x14ac:dyDescent="0.25">
      <c r="A419" s="318"/>
    </row>
    <row r="420" spans="1:3" x14ac:dyDescent="0.25">
      <c r="A420" s="318"/>
    </row>
    <row r="421" spans="1:3" x14ac:dyDescent="0.25">
      <c r="A421" s="318"/>
    </row>
    <row r="422" spans="1:3" x14ac:dyDescent="0.25">
      <c r="A422" s="318"/>
    </row>
    <row r="423" spans="1:3" x14ac:dyDescent="0.25">
      <c r="A423" s="318"/>
    </row>
    <row r="424" spans="1:3" x14ac:dyDescent="0.25">
      <c r="A424" s="318"/>
    </row>
    <row r="425" spans="1:3" x14ac:dyDescent="0.25">
      <c r="A425" s="318"/>
    </row>
    <row r="426" spans="1:3" x14ac:dyDescent="0.25">
      <c r="A426" s="318"/>
    </row>
    <row r="427" spans="1:3" x14ac:dyDescent="0.25">
      <c r="A427" s="318"/>
      <c r="C427" s="318"/>
    </row>
    <row r="428" spans="1:3" x14ac:dyDescent="0.25">
      <c r="A428" s="318"/>
      <c r="C428" s="318"/>
    </row>
    <row r="429" spans="1:3" x14ac:dyDescent="0.25">
      <c r="A429" s="318"/>
      <c r="C429" s="318"/>
    </row>
    <row r="430" spans="1:3" x14ac:dyDescent="0.25">
      <c r="A430" s="318"/>
      <c r="C430" s="318"/>
    </row>
    <row r="431" spans="1:3" x14ac:dyDescent="0.25">
      <c r="A431" s="318"/>
      <c r="C431" s="318"/>
    </row>
    <row r="432" spans="1:3" x14ac:dyDescent="0.25">
      <c r="A432" s="318"/>
      <c r="C432" s="318"/>
    </row>
    <row r="433" spans="1:3" x14ac:dyDescent="0.25">
      <c r="A433" s="318"/>
      <c r="C433" s="318"/>
    </row>
    <row r="434" spans="1:3" x14ac:dyDescent="0.25">
      <c r="A434" s="318"/>
      <c r="C434" s="318"/>
    </row>
    <row r="435" spans="1:3" x14ac:dyDescent="0.25">
      <c r="A435" s="318"/>
      <c r="C435" s="318"/>
    </row>
    <row r="436" spans="1:3" x14ac:dyDescent="0.25">
      <c r="A436" s="318"/>
      <c r="C436" s="318"/>
    </row>
    <row r="437" spans="1:3" x14ac:dyDescent="0.25">
      <c r="A437" s="318"/>
      <c r="C437" s="318"/>
    </row>
    <row r="438" spans="1:3" x14ac:dyDescent="0.25">
      <c r="A438" s="318"/>
      <c r="C438" s="318"/>
    </row>
    <row r="439" spans="1:3" x14ac:dyDescent="0.25">
      <c r="A439" s="318"/>
      <c r="C439" s="318"/>
    </row>
    <row r="440" spans="1:3" x14ac:dyDescent="0.25">
      <c r="A440" s="318"/>
      <c r="C440" s="318"/>
    </row>
    <row r="441" spans="1:3" x14ac:dyDescent="0.25">
      <c r="A441" s="318"/>
      <c r="C441" s="318"/>
    </row>
    <row r="442" spans="1:3" x14ac:dyDescent="0.25">
      <c r="A442" s="318"/>
      <c r="C442" s="318"/>
    </row>
    <row r="443" spans="1:3" x14ac:dyDescent="0.25">
      <c r="A443" s="318"/>
      <c r="C443" s="318"/>
    </row>
    <row r="444" spans="1:3" x14ac:dyDescent="0.25">
      <c r="A444" s="318"/>
      <c r="C444" s="318"/>
    </row>
    <row r="445" spans="1:3" x14ac:dyDescent="0.25">
      <c r="A445" s="318"/>
      <c r="C445" s="318"/>
    </row>
    <row r="446" spans="1:3" x14ac:dyDescent="0.25">
      <c r="A446" s="318"/>
      <c r="C446" s="318"/>
    </row>
    <row r="447" spans="1:3" x14ac:dyDescent="0.25">
      <c r="A447" s="318"/>
      <c r="C447" s="318"/>
    </row>
    <row r="448" spans="1:3" x14ac:dyDescent="0.25">
      <c r="A448" s="318"/>
      <c r="C448" s="318"/>
    </row>
    <row r="449" spans="1:3" x14ac:dyDescent="0.25">
      <c r="A449" s="318"/>
      <c r="C449" s="318"/>
    </row>
    <row r="450" spans="1:3" x14ac:dyDescent="0.25">
      <c r="A450" s="318"/>
      <c r="C450" s="318"/>
    </row>
    <row r="451" spans="1:3" x14ac:dyDescent="0.25">
      <c r="A451" s="307"/>
      <c r="B451" s="212"/>
      <c r="C451" s="318"/>
    </row>
    <row r="452" spans="1:3" x14ac:dyDescent="0.25">
      <c r="A452" s="307"/>
      <c r="B452" s="212"/>
      <c r="C452" s="318"/>
    </row>
    <row r="453" spans="1:3" x14ac:dyDescent="0.25">
      <c r="A453" s="307"/>
      <c r="B453" s="212"/>
      <c r="C453" s="318"/>
    </row>
    <row r="454" spans="1:3" x14ac:dyDescent="0.25">
      <c r="A454" s="307"/>
      <c r="B454" s="212"/>
      <c r="C454" s="318"/>
    </row>
    <row r="455" spans="1:3" x14ac:dyDescent="0.25">
      <c r="A455" s="307"/>
      <c r="B455" s="212"/>
      <c r="C455" s="318"/>
    </row>
    <row r="456" spans="1:3" x14ac:dyDescent="0.25">
      <c r="A456" s="307"/>
      <c r="B456" s="212"/>
      <c r="C456" s="318"/>
    </row>
    <row r="457" spans="1:3" x14ac:dyDescent="0.25">
      <c r="A457" s="307"/>
      <c r="B457" s="212"/>
      <c r="C457" s="318"/>
    </row>
    <row r="458" spans="1:3" x14ac:dyDescent="0.25">
      <c r="A458" s="307"/>
      <c r="B458" s="212"/>
      <c r="C458" s="318"/>
    </row>
    <row r="459" spans="1:3" x14ac:dyDescent="0.25">
      <c r="A459" s="307"/>
      <c r="B459" s="307"/>
      <c r="C459" s="318"/>
    </row>
    <row r="460" spans="1:3" x14ac:dyDescent="0.25">
      <c r="A460" s="307"/>
      <c r="B460" s="307"/>
      <c r="C460" s="318"/>
    </row>
    <row r="461" spans="1:3" x14ac:dyDescent="0.25">
      <c r="A461" s="307"/>
      <c r="B461" s="307"/>
      <c r="C461" s="318"/>
    </row>
    <row r="462" spans="1:3" x14ac:dyDescent="0.25">
      <c r="A462" s="307"/>
      <c r="B462" s="307"/>
      <c r="C462" s="318"/>
    </row>
    <row r="463" spans="1:3" x14ac:dyDescent="0.25">
      <c r="A463" s="307"/>
      <c r="B463" s="307"/>
      <c r="C463" s="318"/>
    </row>
    <row r="464" spans="1:3" x14ac:dyDescent="0.25">
      <c r="A464" s="307"/>
      <c r="B464" s="307"/>
      <c r="C464" s="318"/>
    </row>
    <row r="465" spans="1:3" x14ac:dyDescent="0.25">
      <c r="A465" s="307"/>
      <c r="B465" s="307"/>
      <c r="C465" s="318"/>
    </row>
    <row r="466" spans="1:3" x14ac:dyDescent="0.25">
      <c r="A466" s="307"/>
      <c r="B466" s="307"/>
      <c r="C466" s="318"/>
    </row>
    <row r="467" spans="1:3" x14ac:dyDescent="0.25">
      <c r="A467" s="307"/>
      <c r="B467" s="307"/>
      <c r="C467" s="318"/>
    </row>
    <row r="468" spans="1:3" x14ac:dyDescent="0.25">
      <c r="A468" s="310" t="s">
        <v>256</v>
      </c>
      <c r="B468" s="307"/>
      <c r="C468" s="318"/>
    </row>
    <row r="469" spans="1:3" x14ac:dyDescent="0.25">
      <c r="A469" s="311" t="s">
        <v>462</v>
      </c>
      <c r="B469" s="307"/>
      <c r="C469" s="318"/>
    </row>
    <row r="470" spans="1:3" x14ac:dyDescent="0.25">
      <c r="A470" s="311" t="s">
        <v>351</v>
      </c>
      <c r="B470" s="307"/>
      <c r="C470" s="318"/>
    </row>
    <row r="471" spans="1:3" x14ac:dyDescent="0.25">
      <c r="A471" s="311" t="s">
        <v>354</v>
      </c>
      <c r="B471" s="307"/>
      <c r="C471" s="318"/>
    </row>
    <row r="472" spans="1:3" x14ac:dyDescent="0.25">
      <c r="A472" s="324" t="s">
        <v>468</v>
      </c>
      <c r="B472" s="307"/>
      <c r="C472" s="318"/>
    </row>
    <row r="473" spans="1:3" x14ac:dyDescent="0.25">
      <c r="A473" s="324" t="s">
        <v>469</v>
      </c>
      <c r="B473" s="307"/>
      <c r="C473" s="318"/>
    </row>
    <row r="474" spans="1:3" x14ac:dyDescent="0.25">
      <c r="A474" s="311" t="s">
        <v>421</v>
      </c>
      <c r="B474" s="307"/>
      <c r="C474" s="318"/>
    </row>
    <row r="475" spans="1:3" x14ac:dyDescent="0.25">
      <c r="A475" s="311" t="s">
        <v>352</v>
      </c>
      <c r="B475" s="307"/>
      <c r="C475" s="318"/>
    </row>
    <row r="476" spans="1:3" x14ac:dyDescent="0.25">
      <c r="A476" s="307" t="s">
        <v>453</v>
      </c>
      <c r="B476" s="307"/>
      <c r="C476" s="318"/>
    </row>
    <row r="477" spans="1:3" x14ac:dyDescent="0.25">
      <c r="A477" s="312" t="s">
        <v>353</v>
      </c>
      <c r="B477" s="307"/>
      <c r="C477" s="318"/>
    </row>
    <row r="478" spans="1:3" x14ac:dyDescent="0.25">
      <c r="A478" s="312" t="s">
        <v>454</v>
      </c>
      <c r="B478" s="307"/>
      <c r="C478" s="318"/>
    </row>
    <row r="479" spans="1:3" x14ac:dyDescent="0.25">
      <c r="A479" s="312" t="s">
        <v>463</v>
      </c>
      <c r="B479" s="307"/>
      <c r="C479" s="318"/>
    </row>
    <row r="480" spans="1:3" x14ac:dyDescent="0.25">
      <c r="A480" s="311" t="s">
        <v>355</v>
      </c>
      <c r="B480" s="307"/>
      <c r="C480" s="318"/>
    </row>
    <row r="481" spans="1:3" x14ac:dyDescent="0.25">
      <c r="A481" s="310"/>
      <c r="B481" s="307"/>
      <c r="C481" s="311"/>
    </row>
    <row r="482" spans="1:3" x14ac:dyDescent="0.25">
      <c r="A482" s="310"/>
      <c r="B482" s="307"/>
      <c r="C482" s="318"/>
    </row>
    <row r="483" spans="1:3" x14ac:dyDescent="0.25">
      <c r="A483" s="310"/>
      <c r="B483" s="307"/>
      <c r="C483" s="318"/>
    </row>
    <row r="484" spans="1:3" x14ac:dyDescent="0.25">
      <c r="A484" s="310"/>
      <c r="B484" s="307"/>
      <c r="C484" s="318"/>
    </row>
    <row r="485" spans="1:3" x14ac:dyDescent="0.25">
      <c r="A485" s="310"/>
      <c r="B485" s="307"/>
      <c r="C485" s="318"/>
    </row>
    <row r="486" spans="1:3" x14ac:dyDescent="0.25">
      <c r="A486" s="310"/>
      <c r="B486" s="307"/>
      <c r="C486" s="318"/>
    </row>
    <row r="487" spans="1:3" x14ac:dyDescent="0.25">
      <c r="A487" s="310"/>
      <c r="B487" s="307"/>
      <c r="C487" s="318"/>
    </row>
    <row r="488" spans="1:3" x14ac:dyDescent="0.25">
      <c r="A488" s="310"/>
      <c r="B488" s="307"/>
      <c r="C488" s="318"/>
    </row>
    <row r="489" spans="1:3" x14ac:dyDescent="0.25">
      <c r="A489" s="310"/>
      <c r="B489" s="307"/>
      <c r="C489" s="318"/>
    </row>
    <row r="490" spans="1:3" x14ac:dyDescent="0.25">
      <c r="A490" s="310"/>
      <c r="B490" s="307"/>
      <c r="C490" s="318"/>
    </row>
    <row r="491" spans="1:3" x14ac:dyDescent="0.25">
      <c r="A491" s="310"/>
      <c r="B491" s="307"/>
      <c r="C491" s="318"/>
    </row>
    <row r="492" spans="1:3" x14ac:dyDescent="0.25">
      <c r="A492" s="310"/>
      <c r="B492" s="307"/>
      <c r="C492" s="318"/>
    </row>
    <row r="493" spans="1:3" x14ac:dyDescent="0.25">
      <c r="A493" s="310"/>
      <c r="B493" s="307"/>
      <c r="C493" s="318"/>
    </row>
    <row r="494" spans="1:3" x14ac:dyDescent="0.25">
      <c r="A494" s="310"/>
      <c r="B494" s="307"/>
      <c r="C494" s="318"/>
    </row>
    <row r="495" spans="1:3" x14ac:dyDescent="0.25">
      <c r="A495" s="310"/>
      <c r="B495" s="307"/>
      <c r="C495" s="318"/>
    </row>
    <row r="496" spans="1:3" x14ac:dyDescent="0.25">
      <c r="A496" s="310"/>
      <c r="B496" s="307"/>
      <c r="C496" s="318"/>
    </row>
    <row r="497" spans="1:3" x14ac:dyDescent="0.25">
      <c r="A497" s="310"/>
      <c r="B497" s="307"/>
      <c r="C497" s="318"/>
    </row>
    <row r="498" spans="1:3" x14ac:dyDescent="0.25">
      <c r="A498" s="310"/>
      <c r="B498" s="307"/>
      <c r="C498" s="318"/>
    </row>
    <row r="499" spans="1:3" x14ac:dyDescent="0.25">
      <c r="A499" s="310"/>
      <c r="B499" s="307"/>
      <c r="C499" s="318"/>
    </row>
    <row r="500" spans="1:3" x14ac:dyDescent="0.25">
      <c r="A500" s="310"/>
      <c r="B500" s="307"/>
      <c r="C500" s="318"/>
    </row>
    <row r="501" spans="1:3" x14ac:dyDescent="0.25">
      <c r="A501" s="310"/>
      <c r="B501" s="307"/>
      <c r="C501" s="318"/>
    </row>
    <row r="502" spans="1:3" x14ac:dyDescent="0.25">
      <c r="A502" s="310"/>
      <c r="B502" s="307"/>
      <c r="C502" s="318"/>
    </row>
    <row r="503" spans="1:3" x14ac:dyDescent="0.25">
      <c r="A503" s="310"/>
      <c r="B503" s="307"/>
      <c r="C503" s="318"/>
    </row>
    <row r="504" spans="1:3" x14ac:dyDescent="0.25">
      <c r="A504" s="310"/>
      <c r="B504" s="307"/>
      <c r="C504" s="318"/>
    </row>
    <row r="505" spans="1:3" x14ac:dyDescent="0.25">
      <c r="A505" s="310"/>
      <c r="B505" s="307"/>
      <c r="C505" s="318"/>
    </row>
    <row r="506" spans="1:3" x14ac:dyDescent="0.25">
      <c r="A506" s="310"/>
      <c r="B506" s="307"/>
      <c r="C506" s="318"/>
    </row>
    <row r="507" spans="1:3" x14ac:dyDescent="0.25">
      <c r="A507" s="310"/>
      <c r="B507" s="307"/>
      <c r="C507" s="318"/>
    </row>
    <row r="508" spans="1:3" x14ac:dyDescent="0.25">
      <c r="A508" s="310"/>
      <c r="B508" s="307"/>
      <c r="C508" s="318"/>
    </row>
    <row r="509" spans="1:3" x14ac:dyDescent="0.25">
      <c r="A509" s="310"/>
      <c r="B509" s="307"/>
      <c r="C509" s="318"/>
    </row>
    <row r="510" spans="1:3" x14ac:dyDescent="0.25">
      <c r="A510" s="310"/>
      <c r="B510" s="307"/>
      <c r="C510" s="318"/>
    </row>
    <row r="511" spans="1:3" x14ac:dyDescent="0.25">
      <c r="A511" s="310"/>
      <c r="B511" s="307"/>
      <c r="C511" s="318"/>
    </row>
    <row r="512" spans="1:3" x14ac:dyDescent="0.25">
      <c r="A512" s="310"/>
      <c r="B512" s="307"/>
      <c r="C512" s="318"/>
    </row>
    <row r="513" spans="1:3" x14ac:dyDescent="0.25">
      <c r="A513" s="310"/>
      <c r="B513" s="307"/>
      <c r="C513" s="318"/>
    </row>
    <row r="514" spans="1:3" x14ac:dyDescent="0.25">
      <c r="A514" s="310"/>
      <c r="B514" s="307"/>
      <c r="C514" s="318"/>
    </row>
    <row r="515" spans="1:3" x14ac:dyDescent="0.25">
      <c r="A515" s="310" t="s">
        <v>277</v>
      </c>
      <c r="B515" s="307"/>
      <c r="C515" s="318"/>
    </row>
    <row r="516" spans="1:3" x14ac:dyDescent="0.25">
      <c r="A516" s="310" t="s">
        <v>356</v>
      </c>
      <c r="B516" s="307"/>
      <c r="C516" s="318"/>
    </row>
    <row r="517" spans="1:3" x14ac:dyDescent="0.25">
      <c r="A517" s="310" t="s">
        <v>357</v>
      </c>
      <c r="B517" s="307"/>
      <c r="C517" s="318"/>
    </row>
    <row r="518" spans="1:3" x14ac:dyDescent="0.25">
      <c r="A518" s="311" t="s">
        <v>423</v>
      </c>
      <c r="B518" s="307"/>
      <c r="C518" s="318"/>
    </row>
    <row r="519" spans="1:3" x14ac:dyDescent="0.25">
      <c r="A519" s="310" t="s">
        <v>422</v>
      </c>
      <c r="B519" s="307"/>
      <c r="C519" s="318"/>
    </row>
    <row r="520" spans="1:3" x14ac:dyDescent="0.25">
      <c r="A520" s="312" t="s">
        <v>455</v>
      </c>
      <c r="B520" s="307"/>
      <c r="C520" s="318"/>
    </row>
    <row r="521" spans="1:3" x14ac:dyDescent="0.25">
      <c r="A521" s="324" t="s">
        <v>468</v>
      </c>
      <c r="B521" s="307"/>
      <c r="C521" s="318"/>
    </row>
    <row r="522" spans="1:3" x14ac:dyDescent="0.25">
      <c r="A522" s="310" t="s">
        <v>355</v>
      </c>
      <c r="B522" s="307"/>
      <c r="C522" s="318"/>
    </row>
    <row r="523" spans="1:3" x14ac:dyDescent="0.25">
      <c r="A523" s="310"/>
      <c r="B523" s="307"/>
      <c r="C523" s="318"/>
    </row>
    <row r="524" spans="1:3" x14ac:dyDescent="0.25">
      <c r="A524" s="318"/>
      <c r="B524" s="307"/>
      <c r="C524" s="318"/>
    </row>
    <row r="525" spans="1:3" x14ac:dyDescent="0.25">
      <c r="A525" s="310"/>
      <c r="B525" s="307"/>
      <c r="C525" s="318"/>
    </row>
    <row r="526" spans="1:3" x14ac:dyDescent="0.25">
      <c r="A526" s="310"/>
      <c r="B526" s="307"/>
      <c r="C526" s="318"/>
    </row>
    <row r="527" spans="1:3" x14ac:dyDescent="0.25">
      <c r="A527" s="310"/>
      <c r="B527" s="307"/>
      <c r="C527" s="318"/>
    </row>
    <row r="528" spans="1:3" x14ac:dyDescent="0.25">
      <c r="A528" s="310"/>
      <c r="B528" s="307"/>
      <c r="C528" s="318"/>
    </row>
    <row r="529" spans="1:3" x14ac:dyDescent="0.25">
      <c r="A529" s="310" t="s">
        <v>257</v>
      </c>
      <c r="B529" s="307"/>
      <c r="C529" s="318"/>
    </row>
    <row r="530" spans="1:3" x14ac:dyDescent="0.25">
      <c r="A530" s="312" t="s">
        <v>356</v>
      </c>
      <c r="B530" s="307"/>
      <c r="C530" s="318"/>
    </row>
    <row r="531" spans="1:3" x14ac:dyDescent="0.25">
      <c r="A531" s="312" t="s">
        <v>357</v>
      </c>
      <c r="B531" s="307"/>
      <c r="C531" s="318"/>
    </row>
    <row r="532" spans="1:3" x14ac:dyDescent="0.25">
      <c r="A532" s="311" t="s">
        <v>423</v>
      </c>
      <c r="B532" s="307"/>
      <c r="C532" s="318"/>
    </row>
    <row r="533" spans="1:3" x14ac:dyDescent="0.25">
      <c r="A533" s="311" t="s">
        <v>456</v>
      </c>
      <c r="B533" s="307"/>
      <c r="C533" s="318"/>
    </row>
    <row r="534" spans="1:3" x14ac:dyDescent="0.25">
      <c r="A534" s="312" t="s">
        <v>355</v>
      </c>
      <c r="B534" s="307"/>
      <c r="C534" s="318"/>
    </row>
    <row r="535" spans="1:3" x14ac:dyDescent="0.25">
      <c r="A535" s="318"/>
      <c r="B535" s="307"/>
      <c r="C535" s="318"/>
    </row>
    <row r="536" spans="1:3" x14ac:dyDescent="0.25">
      <c r="A536" s="318"/>
      <c r="B536" s="307"/>
      <c r="C536" s="318"/>
    </row>
    <row r="537" spans="1:3" x14ac:dyDescent="0.25">
      <c r="A537" s="310"/>
      <c r="B537" s="307"/>
      <c r="C537" s="318"/>
    </row>
    <row r="538" spans="1:3" x14ac:dyDescent="0.25">
      <c r="A538" s="310"/>
      <c r="B538" s="307"/>
      <c r="C538" s="318"/>
    </row>
    <row r="539" spans="1:3" x14ac:dyDescent="0.25">
      <c r="A539" s="310"/>
      <c r="B539" s="307"/>
      <c r="C539" s="318"/>
    </row>
    <row r="540" spans="1:3" x14ac:dyDescent="0.25">
      <c r="A540" s="310"/>
      <c r="B540" s="307"/>
      <c r="C540" s="318"/>
    </row>
    <row r="541" spans="1:3" x14ac:dyDescent="0.25">
      <c r="A541" s="310"/>
      <c r="B541" s="307"/>
      <c r="C541" s="318"/>
    </row>
    <row r="542" spans="1:3" x14ac:dyDescent="0.25">
      <c r="A542" s="310" t="s">
        <v>258</v>
      </c>
      <c r="B542" s="307"/>
      <c r="C542" s="318"/>
    </row>
    <row r="543" spans="1:3" x14ac:dyDescent="0.25">
      <c r="A543" s="312" t="s">
        <v>358</v>
      </c>
      <c r="B543" s="307"/>
      <c r="C543" s="318"/>
    </row>
    <row r="544" spans="1:3" x14ac:dyDescent="0.25">
      <c r="A544" s="312" t="s">
        <v>461</v>
      </c>
      <c r="B544" s="307"/>
      <c r="C544" s="318"/>
    </row>
    <row r="545" spans="1:3" x14ac:dyDescent="0.25">
      <c r="A545" s="312" t="s">
        <v>359</v>
      </c>
      <c r="B545" s="307"/>
      <c r="C545" s="318"/>
    </row>
    <row r="546" spans="1:3" x14ac:dyDescent="0.25">
      <c r="A546" s="311" t="s">
        <v>457</v>
      </c>
      <c r="B546" s="307"/>
      <c r="C546" s="318"/>
    </row>
    <row r="547" spans="1:3" x14ac:dyDescent="0.25">
      <c r="A547" s="312" t="s">
        <v>424</v>
      </c>
      <c r="B547" s="307"/>
      <c r="C547" s="318"/>
    </row>
    <row r="548" spans="1:3" x14ac:dyDescent="0.25">
      <c r="A548" s="311" t="s">
        <v>355</v>
      </c>
      <c r="B548" s="307"/>
      <c r="C548" s="318"/>
    </row>
    <row r="549" spans="1:3" x14ac:dyDescent="0.25">
      <c r="A549" s="310"/>
      <c r="B549" s="307"/>
      <c r="C549" s="318"/>
    </row>
    <row r="550" spans="1:3" x14ac:dyDescent="0.25">
      <c r="A550" s="310"/>
      <c r="B550" s="307"/>
      <c r="C550" s="318"/>
    </row>
    <row r="551" spans="1:3" x14ac:dyDescent="0.25">
      <c r="A551" s="310"/>
      <c r="B551" s="307"/>
      <c r="C551" s="318"/>
    </row>
    <row r="552" spans="1:3" x14ac:dyDescent="0.25">
      <c r="A552" s="310"/>
      <c r="B552" s="307"/>
      <c r="C552" s="318"/>
    </row>
    <row r="553" spans="1:3" x14ac:dyDescent="0.25">
      <c r="A553" s="310" t="s">
        <v>313</v>
      </c>
      <c r="B553" s="307"/>
      <c r="C553" s="318"/>
    </row>
    <row r="554" spans="1:3" x14ac:dyDescent="0.25">
      <c r="A554" s="313" t="s">
        <v>464</v>
      </c>
      <c r="B554" s="307"/>
      <c r="C554" s="318"/>
    </row>
    <row r="555" spans="1:3" x14ac:dyDescent="0.25">
      <c r="A555" s="313" t="s">
        <v>414</v>
      </c>
      <c r="B555" s="307"/>
      <c r="C555" s="318"/>
    </row>
    <row r="556" spans="1:3" x14ac:dyDescent="0.25">
      <c r="A556" s="313" t="s">
        <v>360</v>
      </c>
      <c r="B556" s="307"/>
      <c r="C556" s="318"/>
    </row>
    <row r="557" spans="1:3" x14ac:dyDescent="0.25">
      <c r="A557" s="313" t="s">
        <v>361</v>
      </c>
      <c r="B557" s="307"/>
      <c r="C557" s="318"/>
    </row>
    <row r="558" spans="1:3" x14ac:dyDescent="0.25">
      <c r="A558" s="313" t="s">
        <v>362</v>
      </c>
      <c r="B558" s="307"/>
      <c r="C558" s="318"/>
    </row>
    <row r="559" spans="1:3" x14ac:dyDescent="0.25">
      <c r="A559" s="313" t="s">
        <v>363</v>
      </c>
      <c r="B559" s="307"/>
      <c r="C559" s="318"/>
    </row>
    <row r="560" spans="1:3" x14ac:dyDescent="0.25">
      <c r="A560" s="313" t="s">
        <v>355</v>
      </c>
      <c r="B560" s="307"/>
      <c r="C560" s="318"/>
    </row>
    <row r="561" spans="1:3" ht="13.8" x14ac:dyDescent="0.25">
      <c r="A561" s="314"/>
      <c r="B561" s="307"/>
      <c r="C561" s="318"/>
    </row>
    <row r="562" spans="1:3" ht="13.8" x14ac:dyDescent="0.25">
      <c r="A562" s="314"/>
      <c r="B562" s="307"/>
      <c r="C562" s="318"/>
    </row>
    <row r="563" spans="1:3" ht="13.8" x14ac:dyDescent="0.25">
      <c r="A563" s="314"/>
      <c r="B563" s="307"/>
      <c r="C563" s="318"/>
    </row>
    <row r="564" spans="1:3" x14ac:dyDescent="0.25">
      <c r="A564" s="310"/>
      <c r="B564" s="307"/>
      <c r="C564" s="318"/>
    </row>
    <row r="565" spans="1:3" x14ac:dyDescent="0.25">
      <c r="A565" s="310"/>
      <c r="B565" s="307"/>
      <c r="C565" s="318"/>
    </row>
    <row r="566" spans="1:3" x14ac:dyDescent="0.25">
      <c r="A566" s="310" t="s">
        <v>364</v>
      </c>
      <c r="B566" s="307"/>
      <c r="C566" s="318"/>
    </row>
    <row r="567" spans="1:3" x14ac:dyDescent="0.25">
      <c r="A567" s="312" t="s">
        <v>366</v>
      </c>
      <c r="B567" s="307"/>
      <c r="C567" s="318"/>
    </row>
    <row r="568" spans="1:3" x14ac:dyDescent="0.25">
      <c r="A568" s="312" t="s">
        <v>465</v>
      </c>
      <c r="B568" s="307"/>
      <c r="C568" s="318"/>
    </row>
    <row r="569" spans="1:3" x14ac:dyDescent="0.25">
      <c r="A569" s="312" t="s">
        <v>367</v>
      </c>
      <c r="B569" s="307"/>
      <c r="C569" s="318"/>
    </row>
    <row r="570" spans="1:3" x14ac:dyDescent="0.25">
      <c r="A570" s="312" t="s">
        <v>365</v>
      </c>
      <c r="B570" s="307"/>
      <c r="C570" s="318"/>
    </row>
    <row r="571" spans="1:3" x14ac:dyDescent="0.25">
      <c r="A571" s="311" t="s">
        <v>458</v>
      </c>
      <c r="B571" s="318"/>
      <c r="C571" s="318"/>
    </row>
    <row r="572" spans="1:3" x14ac:dyDescent="0.25">
      <c r="A572" s="312" t="s">
        <v>355</v>
      </c>
      <c r="B572" s="318"/>
      <c r="C572" s="318"/>
    </row>
    <row r="573" spans="1:3" x14ac:dyDescent="0.25">
      <c r="A573" s="416"/>
      <c r="B573" s="318"/>
      <c r="C573" s="318"/>
    </row>
    <row r="574" spans="1:3" x14ac:dyDescent="0.25">
      <c r="A574" s="416"/>
      <c r="B574" s="318"/>
      <c r="C574" s="318"/>
    </row>
    <row r="575" spans="1:3" x14ac:dyDescent="0.25">
      <c r="A575" s="416"/>
      <c r="B575" s="318"/>
    </row>
  </sheetData>
  <sheetProtection algorithmName="SHA-512" hashValue="F4lJXsDhWLVIzbHbK6Gyo/dp0+GhX2UIJZ6RzvQ2zabHMGCoxcrVf31O26NGmzUDYwVyOGNTD8oq24CoKcVtlQ==" saltValue="QoQD0YqOO80MREyEFRqLKw==" spinCount="100000" sheet="1" objects="1" scenarios="1"/>
  <protectedRanges>
    <protectedRange sqref="A36 F37:K39 A76 F76:K78 A103 F104:K106 A127 F128:K130 A146 F147:K149 A171 F172:K174" name="Interval1"/>
  </protectedRanges>
  <mergeCells count="28">
    <mergeCell ref="F128:J128"/>
    <mergeCell ref="F129:J129"/>
    <mergeCell ref="F130:J130"/>
    <mergeCell ref="A146:E149"/>
    <mergeCell ref="A171:E174"/>
    <mergeCell ref="F147:J147"/>
    <mergeCell ref="F148:J148"/>
    <mergeCell ref="F149:J149"/>
    <mergeCell ref="B161:D161"/>
    <mergeCell ref="F172:J172"/>
    <mergeCell ref="F173:J173"/>
    <mergeCell ref="F174:J174"/>
    <mergeCell ref="A4:E4"/>
    <mergeCell ref="A5:E5"/>
    <mergeCell ref="A6:E6"/>
    <mergeCell ref="A103:E106"/>
    <mergeCell ref="A127:E130"/>
    <mergeCell ref="A36:E39"/>
    <mergeCell ref="A76:E79"/>
    <mergeCell ref="F37:J37"/>
    <mergeCell ref="F38:J38"/>
    <mergeCell ref="F39:J39"/>
    <mergeCell ref="F105:J105"/>
    <mergeCell ref="F106:J106"/>
    <mergeCell ref="F76:J76"/>
    <mergeCell ref="F77:J77"/>
    <mergeCell ref="F78:J78"/>
    <mergeCell ref="F104:J104"/>
  </mergeCells>
  <phoneticPr fontId="3" type="noConversion"/>
  <conditionalFormatting sqref="B125 C124 E124 B72:C73 E72 B144 E143 C168:E168">
    <cfRule type="cellIs" dxfId="8" priority="20" stopIfTrue="1" operator="equal">
      <formula>"Error"</formula>
    </cfRule>
  </conditionalFormatting>
  <conditionalFormatting sqref="C33 E33 B34">
    <cfRule type="cellIs" dxfId="7" priority="12" stopIfTrue="1" operator="equal">
      <formula>"Error"</formula>
    </cfRule>
  </conditionalFormatting>
  <conditionalFormatting sqref="B92:E92 B99:E99 C91:E91 C100:E100">
    <cfRule type="cellIs" dxfId="6" priority="11" stopIfTrue="1" operator="equal">
      <formula>"Error"</formula>
    </cfRule>
  </conditionalFormatting>
  <conditionalFormatting sqref="B33">
    <cfRule type="cellIs" dxfId="5" priority="10" stopIfTrue="1" operator="equal">
      <formula>"Error"</formula>
    </cfRule>
  </conditionalFormatting>
  <conditionalFormatting sqref="B91">
    <cfRule type="cellIs" dxfId="4" priority="9" stopIfTrue="1" operator="equal">
      <formula>"Error"</formula>
    </cfRule>
  </conditionalFormatting>
  <conditionalFormatting sqref="B100">
    <cfRule type="cellIs" dxfId="3" priority="8" stopIfTrue="1" operator="equal">
      <formula>"Error"</formula>
    </cfRule>
  </conditionalFormatting>
  <conditionalFormatting sqref="B124">
    <cfRule type="cellIs" dxfId="2" priority="7" stopIfTrue="1" operator="equal">
      <formula>"Error"</formula>
    </cfRule>
  </conditionalFormatting>
  <conditionalFormatting sqref="B143">
    <cfRule type="cellIs" dxfId="1" priority="6" stopIfTrue="1" operator="equal">
      <formula>"Error"</formula>
    </cfRule>
  </conditionalFormatting>
  <conditionalFormatting sqref="B168">
    <cfRule type="cellIs" dxfId="0" priority="5" stopIfTrue="1" operator="equal">
      <formula>"Error"</formula>
    </cfRule>
  </conditionalFormatting>
  <dataValidations count="6">
    <dataValidation type="list" allowBlank="1" showInputMessage="1" showErrorMessage="1" sqref="F147:J149" xr:uid="{00000000-0002-0000-0600-000000000000}">
      <formula1>$A$554:$A$560</formula1>
    </dataValidation>
    <dataValidation type="list" allowBlank="1" showInputMessage="1" showErrorMessage="1" sqref="F37:J39 C481" xr:uid="{00000000-0002-0000-0600-000001000000}">
      <formula1>$A$469:$A$480</formula1>
    </dataValidation>
    <dataValidation type="list" allowBlank="1" showInputMessage="1" showErrorMessage="1" sqref="F128:J130" xr:uid="{00000000-0002-0000-0600-000002000000}">
      <formula1>$A$543:$A$548</formula1>
    </dataValidation>
    <dataValidation type="list" allowBlank="1" showInputMessage="1" showErrorMessage="1" sqref="F172:J174" xr:uid="{00000000-0002-0000-0600-000003000000}">
      <formula1>$A$567:$A$572</formula1>
    </dataValidation>
    <dataValidation type="list" allowBlank="1" showInputMessage="1" showErrorMessage="1" sqref="F104:J106" xr:uid="{00000000-0002-0000-0600-000005000000}">
      <formula1>$A$530:$A$534</formula1>
    </dataValidation>
    <dataValidation type="list" allowBlank="1" showInputMessage="1" showErrorMessage="1" sqref="F76:J78" xr:uid="{A7FB37B5-CDFE-43D4-A3CB-D132D4B19B9B}">
      <formula1>$A$516:$A$522</formula1>
    </dataValidation>
  </dataValidations>
  <pageMargins left="0.70866141732283472" right="0.70866141732283472" top="0.59055118110236227" bottom="0.59055118110236227" header="0" footer="0"/>
  <pageSetup paperSize="9" scale="48" fitToHeight="3" orientation="landscape" r:id="rId1"/>
  <headerFooter alignWithMargins="0"/>
  <rowBreaks count="2" manualBreakCount="2">
    <brk id="81" max="13" man="1"/>
    <brk id="151" max="13" man="1"/>
  </rowBreaks>
  <customProperties>
    <customPr name="_pios_id" r:id="rId2"/>
  </customProperties>
  <ignoredErrors>
    <ignoredError sqref="D1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7</vt:i4>
      </vt:variant>
      <vt:variant>
        <vt:lpstr>Intervals amb nom</vt:lpstr>
      </vt:variant>
      <vt:variant>
        <vt:i4>3</vt:i4>
      </vt:variant>
    </vt:vector>
  </HeadingPairs>
  <TitlesOfParts>
    <vt:vector size="10" baseType="lpstr">
      <vt:lpstr>Consideracions</vt:lpstr>
      <vt:lpstr>Consideracions </vt:lpstr>
      <vt:lpstr>Balanç</vt:lpstr>
      <vt:lpstr>Compte PiG</vt:lpstr>
      <vt:lpstr>Inf_compl.</vt:lpstr>
      <vt:lpstr>Pressupostos</vt:lpstr>
      <vt:lpstr>VALIDACIONS-Conciliació</vt:lpstr>
      <vt:lpstr>'Compte PiG'!_2Àrea_d_impressió</vt:lpstr>
      <vt:lpstr>Pressupostos!_3Àrea_d_impressió</vt:lpstr>
      <vt:lpstr>'VALIDACIONS-Conciliació'!Àrea_d'impressió</vt:lpstr>
    </vt:vector>
  </TitlesOfParts>
  <Company>Generalitat de Catalunya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3 Fundacions 2016</dc:title>
  <dc:creator>J.Ros</dc:creator>
  <cp:lastModifiedBy>Romero Diaz, Ana Belen</cp:lastModifiedBy>
  <cp:lastPrinted>2019-07-02T07:25:22Z</cp:lastPrinted>
  <dcterms:created xsi:type="dcterms:W3CDTF">2008-06-17T12:12:59Z</dcterms:created>
  <dcterms:modified xsi:type="dcterms:W3CDTF">2025-07-18T10:31:29Z</dcterms:modified>
</cp:coreProperties>
</file>