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AquestLlibreDeTreball" defaultThemeVersion="124226"/>
  <mc:AlternateContent xmlns:mc="http://schemas.openxmlformats.org/markup-compatibility/2006">
    <mc:Choice Requires="x15">
      <x15ac:absPath xmlns:x15ac="http://schemas.microsoft.com/office/spreadsheetml/2010/11/ac" url="Y:\00 montse\ambits\pressupostos\2025\"/>
    </mc:Choice>
  </mc:AlternateContent>
  <xr:revisionPtr revIDLastSave="0" documentId="13_ncr:1_{74428F9B-8DD4-4F8A-85F3-854695B6EDB4}" xr6:coauthVersionLast="47" xr6:coauthVersionMax="47" xr10:uidLastSave="{00000000-0000-0000-0000-000000000000}"/>
  <bookViews>
    <workbookView xWindow="-110" yWindow="-110" windowWidth="19420" windowHeight="10420" tabRatio="733" firstSheet="1" activeTab="1" xr2:uid="{00000000-000D-0000-FFFF-FFFF00000000}"/>
  </bookViews>
  <sheets>
    <sheet name="Consideracions" sheetId="9" state="hidden" r:id="rId1"/>
    <sheet name="Consideracions " sheetId="13" r:id="rId2"/>
    <sheet name="Balanç" sheetId="10" r:id="rId3"/>
    <sheet name="Compte PiG" sheetId="2" r:id="rId4"/>
    <sheet name="Inf_compl." sheetId="11" r:id="rId5"/>
    <sheet name="Pressupostos" sheetId="4" r:id="rId6"/>
    <sheet name="VALIDACIONS-Conciliació" sheetId="7" r:id="rId7"/>
  </sheets>
  <definedNames>
    <definedName name="_2Àrea_d_impressió" localSheetId="3">'Compte PiG'!$A$1:$D$56</definedName>
    <definedName name="_3Àrea_d_impressió" localSheetId="5">Pressupostos!$A$1:$E$92</definedName>
    <definedName name="_xlnm._FilterDatabase" localSheetId="6" hidden="1">'VALIDACIONS-Conciliació'!$F$36:$F$37</definedName>
    <definedName name="_xlnm.Print_Area" localSheetId="6">'VALIDACIONS-Conciliació'!$A$1:$M$177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1" l="1"/>
  <c r="E163" i="7" l="1"/>
  <c r="E109" i="4" l="1"/>
  <c r="H38" i="11"/>
  <c r="C9" i="10"/>
  <c r="B9" i="10"/>
  <c r="E165" i="7" l="1"/>
  <c r="A3" i="4" l="1"/>
  <c r="A4" i="11"/>
  <c r="A4" i="4"/>
  <c r="A5" i="4"/>
  <c r="A5" i="11"/>
  <c r="A6" i="11"/>
  <c r="B10" i="2" l="1"/>
  <c r="B16" i="2"/>
  <c r="C31" i="2" l="1"/>
  <c r="E137" i="7" l="1"/>
  <c r="E115" i="7"/>
  <c r="C115" i="7"/>
  <c r="E114" i="7"/>
  <c r="C114" i="7"/>
  <c r="E113" i="7"/>
  <c r="C113" i="7"/>
  <c r="E94" i="7"/>
  <c r="E98" i="7" s="1"/>
  <c r="D96" i="7"/>
  <c r="D95" i="7"/>
  <c r="C94" i="7"/>
  <c r="E85" i="7"/>
  <c r="E89" i="7" s="1"/>
  <c r="D87" i="7"/>
  <c r="D86" i="7"/>
  <c r="C85" i="7"/>
  <c r="D88" i="7" l="1"/>
  <c r="D89" i="7" s="1"/>
  <c r="E90" i="7" s="1"/>
  <c r="F92" i="7" s="1"/>
  <c r="D97" i="7"/>
  <c r="D98" i="7" s="1"/>
  <c r="E99" i="7" s="1"/>
  <c r="F101" i="7" s="1"/>
  <c r="E101" i="7" l="1"/>
  <c r="E92" i="7"/>
  <c r="D66" i="7" l="1"/>
  <c r="D65" i="7"/>
  <c r="D64" i="7"/>
  <c r="D24" i="7"/>
  <c r="D23" i="7" l="1"/>
  <c r="D22" i="7"/>
  <c r="D21" i="7"/>
  <c r="D19" i="7"/>
  <c r="D18" i="7"/>
  <c r="D17" i="7"/>
  <c r="D28" i="7"/>
  <c r="D27" i="7"/>
  <c r="D26" i="7"/>
  <c r="E16" i="7"/>
  <c r="C16" i="7"/>
  <c r="E15" i="7"/>
  <c r="C15" i="7"/>
  <c r="E14" i="7"/>
  <c r="C14" i="7"/>
  <c r="E13" i="7"/>
  <c r="C13" i="7"/>
  <c r="H29" i="11"/>
  <c r="D10" i="11"/>
  <c r="C58" i="2"/>
  <c r="A6" i="2"/>
  <c r="A5" i="2"/>
  <c r="A4" i="2"/>
  <c r="E19" i="11"/>
  <c r="D19" i="11"/>
  <c r="C19" i="11"/>
  <c r="H19" i="11" s="1"/>
  <c r="B19" i="11"/>
  <c r="G19" i="11" s="1"/>
  <c r="H18" i="11"/>
  <c r="G18" i="11"/>
  <c r="H17" i="11"/>
  <c r="G17" i="11"/>
  <c r="E15" i="11"/>
  <c r="D15" i="11"/>
  <c r="C15" i="11"/>
  <c r="B15" i="11"/>
  <c r="H14" i="11"/>
  <c r="G14" i="11"/>
  <c r="H13" i="11"/>
  <c r="G13" i="11"/>
  <c r="E11" i="11"/>
  <c r="D11" i="11"/>
  <c r="C11" i="11"/>
  <c r="B11" i="11"/>
  <c r="C44" i="2"/>
  <c r="B44" i="2"/>
  <c r="C37" i="2"/>
  <c r="B37" i="2"/>
  <c r="B48" i="2" s="1"/>
  <c r="B31" i="2"/>
  <c r="B36" i="2" s="1"/>
  <c r="C22" i="2"/>
  <c r="B22" i="2"/>
  <c r="C16" i="2"/>
  <c r="C10" i="2"/>
  <c r="F65" i="10"/>
  <c r="E65" i="10"/>
  <c r="F64" i="10"/>
  <c r="E64" i="10"/>
  <c r="F63" i="10"/>
  <c r="E63" i="10"/>
  <c r="F62" i="10"/>
  <c r="E62" i="10"/>
  <c r="F61" i="10"/>
  <c r="E61" i="10"/>
  <c r="F60" i="10"/>
  <c r="E60" i="10"/>
  <c r="C59" i="10"/>
  <c r="C56" i="10" s="1"/>
  <c r="B59" i="10"/>
  <c r="B56" i="10" s="1"/>
  <c r="F58" i="10"/>
  <c r="E58" i="10"/>
  <c r="F57" i="10"/>
  <c r="E57" i="10"/>
  <c r="F55" i="10"/>
  <c r="E55" i="10"/>
  <c r="F54" i="10"/>
  <c r="E54" i="10"/>
  <c r="F53" i="10"/>
  <c r="E53" i="10"/>
  <c r="F52" i="10"/>
  <c r="E52" i="10"/>
  <c r="F51" i="10"/>
  <c r="E51" i="10"/>
  <c r="F50" i="10"/>
  <c r="E50" i="10"/>
  <c r="F49" i="10"/>
  <c r="E49" i="10"/>
  <c r="C48" i="10"/>
  <c r="C46" i="10" s="1"/>
  <c r="B48" i="10"/>
  <c r="B46" i="10" s="1"/>
  <c r="F47" i="10"/>
  <c r="E47" i="10"/>
  <c r="F45" i="10"/>
  <c r="E45" i="10"/>
  <c r="F44" i="10"/>
  <c r="E44" i="10"/>
  <c r="C43" i="10"/>
  <c r="C10" i="11" s="1"/>
  <c r="B43" i="10"/>
  <c r="B10" i="11" s="1"/>
  <c r="F41" i="10"/>
  <c r="E41" i="10"/>
  <c r="F40" i="10"/>
  <c r="E40" i="10"/>
  <c r="F38" i="10"/>
  <c r="E38" i="10"/>
  <c r="F37" i="10"/>
  <c r="E37" i="10"/>
  <c r="F36" i="10"/>
  <c r="E36" i="10"/>
  <c r="C35" i="10"/>
  <c r="C32" i="10" s="1"/>
  <c r="B35" i="10"/>
  <c r="B32" i="10" s="1"/>
  <c r="F33" i="10"/>
  <c r="E33" i="10"/>
  <c r="F26" i="10"/>
  <c r="E26" i="10"/>
  <c r="F25" i="10"/>
  <c r="E25" i="10"/>
  <c r="F24" i="10"/>
  <c r="E24" i="10"/>
  <c r="F23" i="10"/>
  <c r="E23" i="10"/>
  <c r="F22" i="10"/>
  <c r="E22" i="10"/>
  <c r="F21" i="10"/>
  <c r="E21" i="10"/>
  <c r="F20" i="10"/>
  <c r="E20" i="10"/>
  <c r="F19" i="10"/>
  <c r="E19" i="10"/>
  <c r="C18" i="10"/>
  <c r="C17" i="10" s="1"/>
  <c r="B18" i="10"/>
  <c r="B17" i="10" s="1"/>
  <c r="F16" i="10"/>
  <c r="E16" i="10"/>
  <c r="F15" i="10"/>
  <c r="E15" i="10"/>
  <c r="F14" i="10"/>
  <c r="E14" i="10"/>
  <c r="F13" i="10"/>
  <c r="E13" i="10"/>
  <c r="F12" i="10"/>
  <c r="E12" i="10"/>
  <c r="F11" i="10"/>
  <c r="E11" i="10"/>
  <c r="F10" i="10"/>
  <c r="E10" i="10"/>
  <c r="B31" i="10" l="1"/>
  <c r="C31" i="10"/>
  <c r="E12" i="7"/>
  <c r="E30" i="7" s="1"/>
  <c r="I10" i="11"/>
  <c r="G10" i="11"/>
  <c r="C12" i="7"/>
  <c r="C48" i="2"/>
  <c r="C36" i="2"/>
  <c r="B49" i="2"/>
  <c r="B51" i="2" s="1"/>
  <c r="B54" i="2" s="1"/>
  <c r="B57" i="2" s="1"/>
  <c r="B27" i="10"/>
  <c r="C27" i="10"/>
  <c r="B66" i="10"/>
  <c r="C66" i="10"/>
  <c r="D25" i="7"/>
  <c r="H10" i="11"/>
  <c r="J10" i="11"/>
  <c r="D20" i="7"/>
  <c r="D120" i="7"/>
  <c r="D29" i="7" l="1"/>
  <c r="D30" i="7" s="1"/>
  <c r="E31" i="7" s="1"/>
  <c r="F33" i="7" s="1"/>
  <c r="C69" i="10"/>
  <c r="B69" i="10"/>
  <c r="C49" i="2"/>
  <c r="C51" i="2" s="1"/>
  <c r="C54" i="2" s="1"/>
  <c r="D62" i="7" s="1"/>
  <c r="C57" i="2" l="1"/>
  <c r="E33" i="7"/>
  <c r="C41" i="11" l="1"/>
  <c r="E164" i="7" l="1"/>
  <c r="E162" i="7"/>
  <c r="E161" i="7"/>
  <c r="E160" i="7"/>
  <c r="E159" i="7"/>
  <c r="E158" i="7"/>
  <c r="E157" i="7"/>
  <c r="E156" i="7"/>
  <c r="E140" i="7"/>
  <c r="E139" i="7"/>
  <c r="E138" i="7"/>
  <c r="E141" i="7" l="1"/>
  <c r="E142" i="7" s="1"/>
  <c r="E166" i="7"/>
  <c r="K151" i="7" l="1"/>
  <c r="F144" i="7"/>
  <c r="E144" i="7"/>
  <c r="E167" i="7"/>
  <c r="F169" i="7" s="1"/>
  <c r="B12" i="4"/>
  <c r="E52" i="7"/>
  <c r="C52" i="7"/>
  <c r="E169" i="7" l="1"/>
  <c r="K176" i="7"/>
  <c r="D63" i="7"/>
  <c r="A6" i="7" l="1"/>
  <c r="A5" i="7"/>
  <c r="A4" i="7"/>
  <c r="E116" i="7"/>
  <c r="C116" i="7"/>
  <c r="D119" i="7"/>
  <c r="D68" i="7"/>
  <c r="D67" i="7"/>
  <c r="E59" i="7"/>
  <c r="E58" i="7"/>
  <c r="E57" i="7"/>
  <c r="E56" i="7"/>
  <c r="E55" i="7"/>
  <c r="E54" i="7"/>
  <c r="C59" i="7"/>
  <c r="C58" i="7"/>
  <c r="C57" i="7"/>
  <c r="C56" i="7"/>
  <c r="C55" i="7"/>
  <c r="C54" i="7"/>
  <c r="E51" i="7"/>
  <c r="C51" i="7"/>
  <c r="E50" i="7"/>
  <c r="C50" i="7"/>
  <c r="E49" i="7"/>
  <c r="C49" i="7"/>
  <c r="E48" i="7"/>
  <c r="C48" i="7"/>
  <c r="E46" i="7"/>
  <c r="C46" i="7"/>
  <c r="E45" i="7"/>
  <c r="C45" i="7"/>
  <c r="C112" i="7" l="1"/>
  <c r="C53" i="7"/>
  <c r="E53" i="7"/>
  <c r="E112" i="7"/>
  <c r="E47" i="7" l="1"/>
  <c r="E44" i="7" s="1"/>
  <c r="E60" i="7" s="1"/>
  <c r="E70" i="7" s="1"/>
  <c r="C47" i="7"/>
  <c r="C44" i="7" s="1"/>
  <c r="C60" i="7" s="1"/>
  <c r="E74" i="4" l="1"/>
  <c r="E81" i="4"/>
  <c r="B64" i="4"/>
  <c r="D61" i="7" s="1"/>
  <c r="E63" i="4"/>
  <c r="E53" i="4"/>
  <c r="E90" i="4" s="1"/>
  <c r="E42" i="4"/>
  <c r="E40" i="4"/>
  <c r="E30" i="4"/>
  <c r="E24" i="4"/>
  <c r="E17" i="4"/>
  <c r="B82" i="4"/>
  <c r="D117" i="7" s="1"/>
  <c r="B76" i="4"/>
  <c r="B54" i="4"/>
  <c r="B42" i="4"/>
  <c r="B37" i="4"/>
  <c r="B27" i="4"/>
  <c r="B19" i="4"/>
  <c r="D118" i="7" l="1"/>
  <c r="D121" i="7" s="1"/>
  <c r="B83" i="4"/>
  <c r="E43" i="4"/>
  <c r="E64" i="4"/>
  <c r="E82" i="4"/>
  <c r="B43" i="4"/>
  <c r="B65" i="4"/>
  <c r="E122" i="7"/>
  <c r="E65" i="4" l="1"/>
  <c r="E83" i="4" s="1"/>
  <c r="D69" i="7"/>
  <c r="D70" i="7" s="1"/>
  <c r="E71" i="7" s="1"/>
  <c r="K108" i="7"/>
  <c r="B66" i="4"/>
  <c r="B84" i="4" s="1"/>
  <c r="K40" i="7"/>
  <c r="D122" i="7"/>
  <c r="K80" i="7" l="1"/>
  <c r="F73" i="7"/>
  <c r="E123" i="7"/>
  <c r="F125" i="7" s="1"/>
  <c r="E73" i="7"/>
  <c r="K132" i="7" l="1"/>
  <c r="E125" i="7"/>
</calcChain>
</file>

<file path=xl/sharedStrings.xml><?xml version="1.0" encoding="utf-8"?>
<sst xmlns="http://schemas.openxmlformats.org/spreadsheetml/2006/main" count="679" uniqueCount="521">
  <si>
    <t>BALANÇ</t>
  </si>
  <si>
    <t>Imports en euros</t>
  </si>
  <si>
    <t>Actiu</t>
  </si>
  <si>
    <t>A. ACTIU NO CORRENT</t>
  </si>
  <si>
    <t>V. Inversions financeres a llarg termini</t>
  </si>
  <si>
    <t>B. ACTIU CORRENT</t>
  </si>
  <si>
    <t>I. Actius no corrents mantinguts per a la venda</t>
  </si>
  <si>
    <t>1. Immobilitzat no financer</t>
  </si>
  <si>
    <t>II. Existències</t>
  </si>
  <si>
    <t>V. Inversions financeres a curt termini</t>
  </si>
  <si>
    <t>VI. Periodificacions a curt termini</t>
  </si>
  <si>
    <t>VII. Efectiu i altres actius líquids equivalents</t>
  </si>
  <si>
    <t>TOTAL ACTIU (A+B)</t>
  </si>
  <si>
    <t>A-1) Fons propis</t>
  </si>
  <si>
    <t>V. Resultats d'exercicis anteriors</t>
  </si>
  <si>
    <t>VI. Altres aportacions de socis</t>
  </si>
  <si>
    <t>VII. Resultat de l'exercici</t>
  </si>
  <si>
    <t>VIII. (Dividend a compte)</t>
  </si>
  <si>
    <t>1. Subvencions de la Generalitat i les seves entitats</t>
  </si>
  <si>
    <t>3. Donacions i llegats</t>
  </si>
  <si>
    <t>B. PASSIU NO CORRENT</t>
  </si>
  <si>
    <t>I. Provisions a llarg termini</t>
  </si>
  <si>
    <t>1. Deutes amb entitats de crèdit</t>
  </si>
  <si>
    <t>IV. Passius per impost diferit</t>
  </si>
  <si>
    <t>V. Periodificacions a llarg termini</t>
  </si>
  <si>
    <t>C. PASSIU CORRENT</t>
  </si>
  <si>
    <t>V. Creditors comercials i altres comptes a pagar</t>
  </si>
  <si>
    <t>TOTAL PATRIMONI NET I PASSIU (A+B+C)</t>
  </si>
  <si>
    <t>COMPTE DE PÈRDUES I GUANYS</t>
  </si>
  <si>
    <t>A) OPERACIONS CONTINUADES</t>
  </si>
  <si>
    <t>1. Import net de la xifra de negocis</t>
  </si>
  <si>
    <t>a) Vendes</t>
  </si>
  <si>
    <t>b) Prestacions de serveis</t>
  </si>
  <si>
    <t>3. Treballs realitzats per l'empresa per al seu actiu</t>
  </si>
  <si>
    <t>4. Aprovisionaments</t>
  </si>
  <si>
    <t>5. Altres ingressos d'explotació</t>
  </si>
  <si>
    <t>a) Ingressos accessoris i altres de gestió corrent</t>
  </si>
  <si>
    <t>6. Despeses de personal</t>
  </si>
  <si>
    <t>7. Altres despeses d'explotació</t>
  </si>
  <si>
    <t>a) Serveis exteriors</t>
  </si>
  <si>
    <t>b) Tributs</t>
  </si>
  <si>
    <t>c) Subvencions d'explotació</t>
  </si>
  <si>
    <t>d) Subvencions de capital</t>
  </si>
  <si>
    <t>e) Altres</t>
  </si>
  <si>
    <t>10. Excessos de provisions</t>
  </si>
  <si>
    <t>11. Deteriorament i resultat per alienacions de l'immobilitzat</t>
  </si>
  <si>
    <t>a) Deteriorament i pèrdues</t>
  </si>
  <si>
    <t>b) De tercers</t>
  </si>
  <si>
    <t>B) OPERACIONS INTERROMPUDES</t>
  </si>
  <si>
    <t>PRESSUPOSTOS INGRESSOS</t>
  </si>
  <si>
    <t>PRESSUPOSTOS DESPESES</t>
  </si>
  <si>
    <t>Ingressos</t>
  </si>
  <si>
    <t>Despeses</t>
  </si>
  <si>
    <t>RESULTATS VALIDACIONS PRESSUPOSTÀRIES</t>
  </si>
  <si>
    <t>Codi Validació</t>
  </si>
  <si>
    <t>Press-D</t>
  </si>
  <si>
    <t>Press-I</t>
  </si>
  <si>
    <t>PiG</t>
  </si>
  <si>
    <t>DIFERÈNCIA</t>
  </si>
  <si>
    <t>Justificació</t>
  </si>
  <si>
    <t>Patrimoni Net</t>
  </si>
  <si>
    <t>Variació PN</t>
  </si>
  <si>
    <t>PiG-I</t>
  </si>
  <si>
    <t>2. Subvencions de fora del sector públic de la Generalitat</t>
  </si>
  <si>
    <t>VERIFICACIÓ DE LA INVERSIÓ EN IMMOBILITZAT NO FINANCER</t>
  </si>
  <si>
    <t>1.1 Subv. capital per finançar inversions o retorn endeutament</t>
  </si>
  <si>
    <t>1.2 Subv. capital per atorgar a tercers</t>
  </si>
  <si>
    <t>1.3 Subv. corrents pendents d'imputar a l'exercici</t>
  </si>
  <si>
    <t>2.1 Subv. capital per finançar inversions o retorn endeutament</t>
  </si>
  <si>
    <t>2.2 Subv. capital per atorgar a tercers</t>
  </si>
  <si>
    <t>2.3 Subv. corrents pendents d'imputar a l'exercici</t>
  </si>
  <si>
    <t>Total dividends que es preveu distribuir durant l'exercici</t>
  </si>
  <si>
    <t xml:space="preserve">ACTIU </t>
  </si>
  <si>
    <t>PATRIMONI NET I PASSIU</t>
  </si>
  <si>
    <t>A. PATRIMONI NET</t>
  </si>
  <si>
    <t>Comprovacions de coherència</t>
  </si>
  <si>
    <t>Comprovacions aritmètiques</t>
  </si>
  <si>
    <t>Subsector:</t>
  </si>
  <si>
    <t>Departament:</t>
  </si>
  <si>
    <t>Entitat:</t>
  </si>
  <si>
    <t>b) Subvencions d'explotació del sector públic de la Generalitat</t>
  </si>
  <si>
    <t>Pèrdues i guanys (Balanç) = Resultats positius/negatius de l'exercici (C. Resultats)</t>
  </si>
  <si>
    <t>Coherència entre Resultats negatius d'exercicis anteriors i Resultats de l'exercici estimat</t>
  </si>
  <si>
    <t>INFORMACIÓ COMPLEMENTÀRIA</t>
  </si>
  <si>
    <t>A-3) Subvencions, donacions i llegats rebuts</t>
  </si>
  <si>
    <t>I. Immobilitzat intangible</t>
  </si>
  <si>
    <t>II. Immobilitzat material</t>
  </si>
  <si>
    <t>III. Inversions immobiliàries</t>
  </si>
  <si>
    <t>1. Romanent</t>
  </si>
  <si>
    <t>2. (Resultats negatius d'exercicis anteriors)</t>
  </si>
  <si>
    <t>A-2) Ajustos per canvis de valor</t>
  </si>
  <si>
    <t>2. Creditors per arrendament financer</t>
  </si>
  <si>
    <t>8. Amortització de l'immobilitzat</t>
  </si>
  <si>
    <t>b) Resultats per alienacions i altres</t>
  </si>
  <si>
    <t>a) D'empreses del grup i associades</t>
  </si>
  <si>
    <t>IV. Inversions a empreses del grup i associades a llarg termini</t>
  </si>
  <si>
    <t>d) Si els imports són resultat d'algun càlcul previ caldrà evitar la introducció de més de dos decimals.</t>
  </si>
  <si>
    <t>Actiu = Passiu</t>
  </si>
  <si>
    <t>VERIFICACIÓ D'INGRESSOS DE TRANSFERÈNCIES CORRENTS</t>
  </si>
  <si>
    <t>Treballs realitzats per l'empresa per al seu immobilitzat</t>
  </si>
  <si>
    <t>3.2 Altres donacions i llegats</t>
  </si>
  <si>
    <t>VI. Actius per impost diferit</t>
  </si>
  <si>
    <t>IV. Inversions a empreses del grup i associades a curt termini</t>
  </si>
  <si>
    <t>3.1. Donacions d'immobilitzacions</t>
  </si>
  <si>
    <t>Inf. compl.</t>
  </si>
  <si>
    <t>2. Variació d'existències de productes acabats i en curs de fabricació</t>
  </si>
  <si>
    <t>c) Imputació de subvencions, donacions i llegats de caràcter financer</t>
  </si>
  <si>
    <t>Total quotes anuals a pagar (part corresponent a amortització del deute pendent)</t>
  </si>
  <si>
    <t>Resta d'inversions</t>
  </si>
  <si>
    <t>Desglossament de les inversions reals:</t>
  </si>
  <si>
    <t>Endeutament:</t>
  </si>
  <si>
    <t>Saldos endeutament a llarg termini classificats a curt termini</t>
  </si>
  <si>
    <t>Saldo resultant</t>
  </si>
  <si>
    <t>2-3=</t>
  </si>
  <si>
    <t>1+9=</t>
  </si>
  <si>
    <t>1+4=</t>
  </si>
  <si>
    <t>1. Romanents</t>
  </si>
  <si>
    <t>2. (Resultat negatius d'exercicis anteriors)</t>
  </si>
  <si>
    <t>Passiu</t>
  </si>
  <si>
    <t>A.I. Immobilitzat intangible</t>
  </si>
  <si>
    <t>A.II. Immobilitzat material</t>
  </si>
  <si>
    <t>B.I.1. Actius no corrents mantinguts per a la venda: Immobilitzat no financer</t>
  </si>
  <si>
    <t>11.a) Deteriorament i pèrdues</t>
  </si>
  <si>
    <t>11.b) Resultats per vendes i altres</t>
  </si>
  <si>
    <t>2-3+4-5=</t>
  </si>
  <si>
    <t>1+6=</t>
  </si>
  <si>
    <t>1.  Immobilitzat estimat</t>
  </si>
  <si>
    <t xml:space="preserve">2.  Inversions reals: Art 60 a 68 despesa </t>
  </si>
  <si>
    <t>5.  Altres altes d'immobilitzat</t>
  </si>
  <si>
    <t>9.  Total variacions de l'exercici</t>
  </si>
  <si>
    <t>1.  Fons propis</t>
  </si>
  <si>
    <t>3.  A.5.b) Subvencions d'explotació del sector públic de la Generalitat</t>
  </si>
  <si>
    <t>4.  Total variacions de l'exercici</t>
  </si>
  <si>
    <t>2.  Nou endeutament</t>
  </si>
  <si>
    <t>3.  Devolucions d'endeutament</t>
  </si>
  <si>
    <t>4.  Immobilitzacions activades corresponents a nous contractes d'arrendaments financers</t>
  </si>
  <si>
    <t>6.  Total variacions de l'exercici</t>
  </si>
  <si>
    <t>A.III. Inversions immobiliàries</t>
  </si>
  <si>
    <t>4.  Alienació d'inversions reals: Art 60 a 68 d'ingressos</t>
  </si>
  <si>
    <t>7.  A.11. Deteriorament i resultat per alienacions de l'immobilitzat</t>
  </si>
  <si>
    <t>8.  Amortitzacions de l'immobilitzat</t>
  </si>
  <si>
    <t>2.  Ingressos per transf.corrents de fora del s.p. de la Generalitat (art. 40, 45, 46, 47, 48 i 49)</t>
  </si>
  <si>
    <t>A.III.  Reserves</t>
  </si>
  <si>
    <t>A.V. Resultats d'exercicis anteriors</t>
  </si>
  <si>
    <t>A.VI. Altres aportacions de socis</t>
  </si>
  <si>
    <t>A.VII. Resultat de l'exercici</t>
  </si>
  <si>
    <t>Aquest document té cinc pestanyes addicionals a aquesta d'instruccions: balanç, compte de pèrdues i guanys, informació complementària dels estats comptables, pressupost a nivell d'article i, finalment, verificacions de coherència entre pressupost i estats comptables.</t>
  </si>
  <si>
    <t>Criteris d'introducció de les dades:</t>
  </si>
  <si>
    <t>b) Els imports s'han d'introduir amb format valor (no amb fórmules).</t>
  </si>
  <si>
    <t>c) La unitat dels imports és l'euro.</t>
  </si>
  <si>
    <t>e) Les partides de Balanç s'introduiran amb signe positiu, excepte: d'una banda "reserves", "resultat de l'exercici", "resultats d'exercicis anteriors" i "ajustos per canvi de valor" que no tindran limitació de signe; i d'altra "accions i participacions en patrimoni pròpies", "dividends a compte" i "resultats negatius d'exercicis anteriors", que s'introduiran amb signe negatiu. D'altra banda, les partides del compte de Pèrdues i Guanys no estan subjectes a limitació de signe; en general els ingressos hauran de figurar amb signe positiu i les despeses amb negatiu, inclosos els impostos.</t>
  </si>
  <si>
    <t>f) No s'han de modificar les fórmules amb l'objecte d'obtenir validacions favorables.</t>
  </si>
  <si>
    <t>g) Cal introduir les dades en el sistema GECAT quan la informació entrada en la plantilla ja supera les comprovacions de coherència.</t>
  </si>
  <si>
    <t>h) Les comprovacions de coherència s'efectuen a la pestanya Validacions.</t>
  </si>
  <si>
    <r>
      <t>Aquesta plantilla està reservada per a les entitats de dret públic, les societats mercantils i bona part dels consorcis,</t>
    </r>
    <r>
      <rPr>
        <sz val="10"/>
        <rFont val="Arial"/>
        <family val="2"/>
      </rPr>
      <t xml:space="preserve"> aquells en què sobre el patrimoni dels quals la Generalitat hi té drets econòmics.</t>
    </r>
  </si>
  <si>
    <t>CONSIDERACIONS GENERALS:</t>
  </si>
  <si>
    <t>10 Sobre la renda</t>
  </si>
  <si>
    <t>10 Alts càrrecs</t>
  </si>
  <si>
    <t>11 Sobre el capital</t>
  </si>
  <si>
    <t>11 Personal eventual</t>
  </si>
  <si>
    <t>1  IMPOSTOS DIRECTES</t>
  </si>
  <si>
    <t>12 Personal funcionari</t>
  </si>
  <si>
    <t>13 Personal laboral</t>
  </si>
  <si>
    <t>21 Sobre el valor afegit</t>
  </si>
  <si>
    <t>15 Incentius al rendiment i activitats extraordinàries</t>
  </si>
  <si>
    <t>22 Sobre consums específics</t>
  </si>
  <si>
    <t>16 Assegurances i cotitzacions socials</t>
  </si>
  <si>
    <t>29 Impostos extingits</t>
  </si>
  <si>
    <t>17 Pensions i altres prestacions socials</t>
  </si>
  <si>
    <t>2  IMPOSTOS INDIRECTES</t>
  </si>
  <si>
    <t>1  REMUNERACIONS DEL PERSONAL</t>
  </si>
  <si>
    <t>30 Venda de béns</t>
  </si>
  <si>
    <t>20 Lloguers i cànons</t>
  </si>
  <si>
    <t>31 Prestació de serveis</t>
  </si>
  <si>
    <t>21 Conservació i reparació</t>
  </si>
  <si>
    <t>32 Taxes</t>
  </si>
  <si>
    <t>22 Material, subministraments i altres</t>
  </si>
  <si>
    <t>34 Altres tributs</t>
  </si>
  <si>
    <t>23 Indemnitzacions per raó del servei</t>
  </si>
  <si>
    <t>36 Contribucions especials</t>
  </si>
  <si>
    <t>24 Despeses de publicacions</t>
  </si>
  <si>
    <t>38 Reintegraments</t>
  </si>
  <si>
    <t>25 Prestació de serveis amb mitjans aliens</t>
  </si>
  <si>
    <t>39 Altres ingressos</t>
  </si>
  <si>
    <t>2  DESPESES CORRENTS DE BÉNS I SERVEIS</t>
  </si>
  <si>
    <t>3  TAXES, VENDA DE BÉNS I SERVEIS I ALTRES INGRESSOS</t>
  </si>
  <si>
    <t>30 Despeses financeres del deute públic en euros</t>
  </si>
  <si>
    <t>40 Del sector públic estatal</t>
  </si>
  <si>
    <t>31 Despeses financeres dels préstecs en euros</t>
  </si>
  <si>
    <t>41 De l'Administració de la Generalitat</t>
  </si>
  <si>
    <t>32 Despeses financeres del deute públic en divises</t>
  </si>
  <si>
    <t>33 Despeses financeres dels préstecs en divises</t>
  </si>
  <si>
    <t>34 Altres despeses financeres</t>
  </si>
  <si>
    <t>3  DESPESES FINANCERES</t>
  </si>
  <si>
    <t>45 De comunitats autònomes</t>
  </si>
  <si>
    <t>40 Al sector públic estatal</t>
  </si>
  <si>
    <t>46 D'ens i corporacions locals</t>
  </si>
  <si>
    <t>41 A l'Administració de la Generalitat</t>
  </si>
  <si>
    <t>47 D'empreses privades</t>
  </si>
  <si>
    <t>49 De l'exterior</t>
  </si>
  <si>
    <t>4  TRANSFERÈNCIES CORRENTS</t>
  </si>
  <si>
    <t>45 A comunitats autònomes</t>
  </si>
  <si>
    <t>46 A ens i corporacions locals</t>
  </si>
  <si>
    <t>52 Interessos de dipòsit</t>
  </si>
  <si>
    <t>47 A empreses privades</t>
  </si>
  <si>
    <t>53 Altres ingressos financers</t>
  </si>
  <si>
    <t>54 Ingressos patrimonials no financers</t>
  </si>
  <si>
    <t>49 A l'exterior</t>
  </si>
  <si>
    <t>5  INGRESSOS PATRIMONIALS</t>
  </si>
  <si>
    <t>OPERACIONS CORRENTS</t>
  </si>
  <si>
    <t>50 Fons de Contingència</t>
  </si>
  <si>
    <t>60 Alienació de terrenys i béns naturals</t>
  </si>
  <si>
    <t>5  FONS DE CONTINGÈNCIA</t>
  </si>
  <si>
    <t>61 Alienació d'edificis i altres construccions</t>
  </si>
  <si>
    <t>60 Inversions en terrenys i béns naturals</t>
  </si>
  <si>
    <t>63 Alienació de material de transport</t>
  </si>
  <si>
    <t>61 Inversions en edificis i altres construccions</t>
  </si>
  <si>
    <t>64 Alienació de mobiliari i estris</t>
  </si>
  <si>
    <t>62 Inversions maquinària, instal.lacions i utillatge</t>
  </si>
  <si>
    <t>63 Inversions en material de transport</t>
  </si>
  <si>
    <t>64 Inversions en mobiliari i estris</t>
  </si>
  <si>
    <t>67 Alienació d'altre immobilitzat material</t>
  </si>
  <si>
    <t>66 Inversions en béns destinats a l'ús general</t>
  </si>
  <si>
    <t>67 Inversions en altre immobilitzat material</t>
  </si>
  <si>
    <t>6  ALIENACIÓ D'INVERSIONS REALS</t>
  </si>
  <si>
    <t>70 Del sector públic estatal</t>
  </si>
  <si>
    <t>6  INVERSIONS REALS</t>
  </si>
  <si>
    <t>71 De l'Administració de la Generalitat</t>
  </si>
  <si>
    <t>70 Al sector públic estatal</t>
  </si>
  <si>
    <t>71 A l'Administració de la Generalitat</t>
  </si>
  <si>
    <t>75 De comunitats autònomes</t>
  </si>
  <si>
    <t>76 D'ens i corporacions locals</t>
  </si>
  <si>
    <t>75 A comunitats autònomes</t>
  </si>
  <si>
    <t>77 D'empreses privades</t>
  </si>
  <si>
    <t>76 A ens i corporacions locals</t>
  </si>
  <si>
    <t>77 A empreses privades</t>
  </si>
  <si>
    <t>79 De l'exterior</t>
  </si>
  <si>
    <t>7  TRANSFERÈNCIES DE CAPITAL</t>
  </si>
  <si>
    <t>79 A l'exterior</t>
  </si>
  <si>
    <t>OPERACIONS DE CAPITAL</t>
  </si>
  <si>
    <t>OPERACIONS NO FINANCERES</t>
  </si>
  <si>
    <t>80 Reintegrament de deute</t>
  </si>
  <si>
    <t>81 Reintegrament de préstecs i bestretes</t>
  </si>
  <si>
    <t>80 Adquisició de deute en euros</t>
  </si>
  <si>
    <t>82 Devolució de dipòsits i fiances</t>
  </si>
  <si>
    <t>81 Adquisició de deute en divises</t>
  </si>
  <si>
    <t>85 Alienació de valors mobiliaris</t>
  </si>
  <si>
    <t>84 Constitució de dipòsits i fiances</t>
  </si>
  <si>
    <t>86 Realització d'altres inversions financeres</t>
  </si>
  <si>
    <t>85 Adquisició de participacions en societats amb caràcter temporal</t>
  </si>
  <si>
    <t>87 Romanents de tresoreria d'exercicis anteriors</t>
  </si>
  <si>
    <t>89 Altres variacions d'actius financers</t>
  </si>
  <si>
    <t>8  VARIACIÓ D'ACTIUS FINANCERS</t>
  </si>
  <si>
    <t>90 Amortització deute públic en euros</t>
  </si>
  <si>
    <t>90 Deute públic en euros</t>
  </si>
  <si>
    <t>92 Amortització deute públic en divises</t>
  </si>
  <si>
    <t>93 Fiances i dipòsits rebuts</t>
  </si>
  <si>
    <t>94 Devolució de fiances i dipòsits</t>
  </si>
  <si>
    <t>95 Altres variacions de passius financers</t>
  </si>
  <si>
    <t>9  VARIACIÓ DE PASSIUS FINANCERS</t>
  </si>
  <si>
    <t>OPERACIONS FINANCERES</t>
  </si>
  <si>
    <t>TOTAL</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</si>
  <si>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coherència, facilita la identificació de les causes que expliquen les incoherències detectades, si és el cas, i permet rectificar en el mateix fitxer Excel abans d'introduir les dades comptables en el sistema.</t>
  </si>
  <si>
    <t>II. Altra informació per al Balanç</t>
  </si>
  <si>
    <t>Inf. compl. (I)</t>
  </si>
  <si>
    <t>Inf. compl. (II)</t>
  </si>
  <si>
    <t>Inf compl. (II)</t>
  </si>
  <si>
    <t>Immobilitzacions activades corresponents a nous contractes d'arrendaments financers</t>
  </si>
  <si>
    <t>2-3-4+5-6+7+8=</t>
  </si>
  <si>
    <t>Immobilitzacions activades corresponents a nous contractes</t>
  </si>
  <si>
    <t>V1</t>
  </si>
  <si>
    <t>V6</t>
  </si>
  <si>
    <t>V7</t>
  </si>
  <si>
    <t>9. Imputació de subvencions d'immobilitzat no financer i altres</t>
  </si>
  <si>
    <t>III. Deutors comercials i altres comptes a cobrar</t>
  </si>
  <si>
    <t>I. Informació de Balanç (desglossament)</t>
  </si>
  <si>
    <t>Altres altes d'immobilitzat:</t>
  </si>
  <si>
    <t>VERIFICACIÓ DE L'ENDEUTAMENT I LES FIANCES A LLARG TERMINI</t>
  </si>
  <si>
    <t>PLANTILLA DE TREBALL 4: ENTITATS</t>
  </si>
  <si>
    <r>
      <t xml:space="preserve">Aquesta plantilla de treball, </t>
    </r>
    <r>
      <rPr>
        <b/>
        <sz val="10"/>
        <rFont val="Arial"/>
        <family val="2"/>
      </rPr>
      <t>NO s'ha de trametre</t>
    </r>
    <r>
      <rPr>
        <sz val="10"/>
        <rFont val="Arial"/>
        <family val="2"/>
      </rPr>
      <t xml:space="preserve"> al Departament d'Economia i Coneixement perquè la DG de Pressupostos obtindrà la informació mitjançant el sistema GECAT.</t>
    </r>
  </si>
  <si>
    <t>Imputació subvencions de capital de l'exercici a diferències temporànies (impost stats.)</t>
  </si>
  <si>
    <t>PRESSUPOSTOS DE LA GENERALITAT DE CATALUNYA PER AL 2012</t>
  </si>
  <si>
    <t>PLANTILLA DE TREBALL DEL BALANÇ I EL COMPTE DE PÈRDUES I GUANYS 2012</t>
  </si>
  <si>
    <t>a) S'han d'omplir totes les dades corresponents als dos exercicis: 2011 estimat i 2012 previst.</t>
  </si>
  <si>
    <r>
      <t xml:space="preserve">i) L'emplenament de la pestanya del pressupost </t>
    </r>
    <r>
      <rPr>
        <b/>
        <sz val="10"/>
        <rFont val="Arial"/>
        <family val="2"/>
      </rPr>
      <t>NO eximeix</t>
    </r>
    <r>
      <rPr>
        <sz val="10"/>
        <rFont val="Arial"/>
        <family val="2"/>
      </rPr>
      <t xml:space="preserve"> de l'obligació d'elaborar el pressupost al nivell de detall establert a l'ordre d'elaboració dels pressupostos de la Generalitat per al l'any 2012 i d'introduir-lo oportunament en el sistema GECAT.</t>
    </r>
  </si>
  <si>
    <t>Instruccions per a l'elaboració del balanç i compte de pèrdues i guanys dels pressupostos de la Generalitat per a l'any 2012</t>
  </si>
  <si>
    <t>Per una explicació més detallada sobre el funcionament la plantilla i de les verificacions es recomana consultar, a l'apartat "Balanços i compte de pèrdues i guanys" del web d'elaboració dels Pressupostos 2012, el document:</t>
  </si>
  <si>
    <t>4. Altres deutes a curt termini</t>
  </si>
  <si>
    <t>Subv. NO reintegrables (PN)</t>
  </si>
  <si>
    <t>4. Altres deutes a llarg termini</t>
  </si>
  <si>
    <t>3. Subvencions, donacions i llegats reintegrables</t>
  </si>
  <si>
    <t>3.  Inversions reals per compte aliena (D/610.0002, D/640.0002 i D/660.0002)</t>
  </si>
  <si>
    <t>V5</t>
  </si>
  <si>
    <t>1+2=</t>
  </si>
  <si>
    <t>4.  Transferències de capital (cap. 7)</t>
  </si>
  <si>
    <t>7.  A.9. Imputació de subvencions d'immobilitzat no financer i altres</t>
  </si>
  <si>
    <t>Subv. reintegrables (Passiu llarg i curt)</t>
  </si>
  <si>
    <t>I i (IV). Capital o fons patrimonial</t>
  </si>
  <si>
    <t xml:space="preserve"> IX i II. Altres instruments de patrimoni i altres fons propis</t>
  </si>
  <si>
    <t>Patrimoni Net i Passiu llarg i curt termini</t>
  </si>
  <si>
    <r>
      <rPr>
        <b/>
        <sz val="9"/>
        <rFont val="Arial"/>
        <family val="2"/>
      </rPr>
      <t xml:space="preserve">Subv. NO reintegrables </t>
    </r>
    <r>
      <rPr>
        <b/>
        <i/>
        <sz val="9"/>
        <rFont val="Arial"/>
        <family val="2"/>
      </rPr>
      <t xml:space="preserve">
</t>
    </r>
    <r>
      <rPr>
        <i/>
        <sz val="9"/>
        <rFont val="Arial"/>
        <family val="2"/>
      </rPr>
      <t>Epígraf A-3) PN</t>
    </r>
  </si>
  <si>
    <r>
      <rPr>
        <b/>
        <sz val="9"/>
        <rFont val="Arial"/>
        <family val="2"/>
      </rPr>
      <t xml:space="preserve">Subv. reintegrables </t>
    </r>
    <r>
      <rPr>
        <b/>
        <i/>
        <sz val="9"/>
        <rFont val="Arial"/>
        <family val="2"/>
      </rPr>
      <t xml:space="preserve">
</t>
    </r>
    <r>
      <rPr>
        <i/>
        <sz val="9"/>
        <rFont val="Arial"/>
        <family val="2"/>
      </rPr>
      <t xml:space="preserve"> B.II i III. 3 + C.III i IV.3 </t>
    </r>
  </si>
  <si>
    <t>Total Subvencions, donacions i llegats rebuts</t>
  </si>
  <si>
    <t>Inversions per compte aliè (D/610.0002, D/640.0002, D/660.0002)</t>
  </si>
  <si>
    <t>Aportacions per encàrrecs d'inversió (D/611, D/641 i D/661)</t>
  </si>
  <si>
    <t>1.  Deutes a llarg termini</t>
  </si>
  <si>
    <t>Saldos d'endeutament a ll/t classificats a c/t</t>
  </si>
  <si>
    <t>A.I i (IV).  Capital o fons patrimonial</t>
  </si>
  <si>
    <t>A.IX i II. Altres instruments de patrimoni i fons propis</t>
  </si>
  <si>
    <t>6.  Variacions en altres instruments del patrimoni net i fons propis</t>
  </si>
  <si>
    <t xml:space="preserve">2.  Saldos de subvencions de capital en el Patrimoni Net i el Passiu </t>
  </si>
  <si>
    <t>Altres:</t>
  </si>
  <si>
    <t>20 Sobre transmissions patrimonials i actes jurídics documentats</t>
  </si>
  <si>
    <t>48 De famílies, institucions sense fi de lucre i altres ens corporatius</t>
  </si>
  <si>
    <t>65 Alienació d'equips per a procés de dades i telecomunicacions</t>
  </si>
  <si>
    <t>78 De famílies, institucions sense fi de lucre i altres ens corporatius</t>
  </si>
  <si>
    <t>92 Deute públic, préstecs i altres crèdits en divises</t>
  </si>
  <si>
    <t>48 A famílies, institucions sense fi de lucre i altres ens corporatius</t>
  </si>
  <si>
    <t>65 Inversions equips de procés de dades i telecomunicacions</t>
  </si>
  <si>
    <t>78 A famílies, institucions sense fi de lucre i altres ens corporatius</t>
  </si>
  <si>
    <t>91 Amortització préstecs i altres crèdits en euros</t>
  </si>
  <si>
    <t>93 Amortització préstecs i altres crèdits en divises</t>
  </si>
  <si>
    <t>Recomanacions i criteris generals d'introducció de les dades:</t>
  </si>
  <si>
    <t>43 D'entitats autònomes de la Generalitat i del Servei Català de la Salut</t>
  </si>
  <si>
    <t>73 D'entitats autònomes de la Generalitat i del Servei Català de la Salut</t>
  </si>
  <si>
    <t>2.  Ingressos per transferències corrents de la Generalitat (art. 41, 43 i 44)</t>
  </si>
  <si>
    <t>e) Les partides de Balanç s'introduiran amb signe positiu, excepte: d'una banda "reserves", "resultat de l'exercici", "resultats d'exercicis anteriors" i "ajustos per canvi de valor" que no tindran limitació de signe; i d'altra "dividends a compte" i "resultats negatius d'exercicis anteriors", que s'introduiran amb signe negatiu. Les partides del compte de Pèrdues i Guanys no estan subjectes a limitació de signe; en general els ingressos hauran de figurar amb signe positiu i les despeses amb negatiu, inclosos els impostos.</t>
  </si>
  <si>
    <t>43 A entitats autònomes de la Generalitat i al Servei Català de la Salut</t>
  </si>
  <si>
    <t>73 A entitats autònomes de la Generalitat i al Servei Català de la Salut</t>
  </si>
  <si>
    <t>V8</t>
  </si>
  <si>
    <t>VERIFICACIÓ DE DESPESES DE PERSONAL</t>
  </si>
  <si>
    <t>PiG-D</t>
  </si>
  <si>
    <t>1. A.6 Despeses de personal</t>
  </si>
  <si>
    <t>2. Remuneracions de personal (art.10, 11, 12, 13, 15, 16 i 17)</t>
  </si>
  <si>
    <t>4. Fons d'Acció Social (D/233.0001)</t>
  </si>
  <si>
    <t>2+3+4=</t>
  </si>
  <si>
    <t xml:space="preserve">5. Total despeses pressupostàries de personal </t>
  </si>
  <si>
    <t>V9</t>
  </si>
  <si>
    <t>VERIFICACIÓ INGRESSOS DE L'ACTIVITAT I D'ALTRES ACCESSORIS</t>
  </si>
  <si>
    <t>1. A.1.a)Vendes</t>
  </si>
  <si>
    <t>2. Venda de béns (art. 30)</t>
  </si>
  <si>
    <t>3. A.1.b)Prestacions de serveis</t>
  </si>
  <si>
    <t>4. Prestació de serveis (art.31)</t>
  </si>
  <si>
    <t>5. Taxes (art. 32)</t>
  </si>
  <si>
    <t>6. Altres tributs (art. 34)</t>
  </si>
  <si>
    <t>7. Aprofitaments agraris, concessions adm. i altres ingressos patrimonials (concepte 541, 543 i 544)</t>
  </si>
  <si>
    <t>8. A.5.a) Ingressos accessoris i altres de gestió corrent</t>
  </si>
  <si>
    <t>9. Lloguers (I/540.0001 i I/540.0009)</t>
  </si>
  <si>
    <t>2+4+5+6+7+9+10=</t>
  </si>
  <si>
    <t xml:space="preserve">11. Total ingressos </t>
  </si>
  <si>
    <t>1+3+8-11=</t>
  </si>
  <si>
    <t>Desglossament despeses de personal de capítol 2:</t>
  </si>
  <si>
    <t>Fons d'Acció Social (D/233.0001)</t>
  </si>
  <si>
    <t>Desglossament ingressos patrimonials no financers (art.54):</t>
  </si>
  <si>
    <t>Lloguers de béns immobles (I/540.0001)</t>
  </si>
  <si>
    <t>Altres lloguers (I/540.0009)</t>
  </si>
  <si>
    <t>Aprofitaments agraris, productes de concessions i aprofitaments especials (I/541)</t>
  </si>
  <si>
    <t>Concessions administratives (I/543)</t>
  </si>
  <si>
    <t>Altres ingressos patrimonials (I/544)</t>
  </si>
  <si>
    <t>Desglossament d'altres ingressos (art.39):</t>
  </si>
  <si>
    <t>Multes i sancions (I/390.0003)</t>
  </si>
  <si>
    <t>Altres recàrrecs (I/390.0009)</t>
  </si>
  <si>
    <t>Mostres i exposicions (I/399.0008)</t>
  </si>
  <si>
    <t xml:space="preserve">Resta ingressos </t>
  </si>
  <si>
    <t>Total quotes a pagar en l'exercici pel deute de compres d'immobilitzat a termini</t>
  </si>
  <si>
    <t>Part de la quota corresponent a l'amortització del deute</t>
  </si>
  <si>
    <t>Part de la quota corresponent als interessos del deute</t>
  </si>
  <si>
    <t>Inversions reals en pressupost que s'activen com existències</t>
  </si>
  <si>
    <t>Activació de despeses financeres</t>
  </si>
  <si>
    <t>Quotes per fer front a compres d'immobilitzat a termini</t>
  </si>
  <si>
    <t>Immobilitzat rebut en cessió que es retorna al cedent</t>
  </si>
  <si>
    <t>Altres (introduïu descripció a l'apartat "Justificació")</t>
  </si>
  <si>
    <t>Dotació de transf. en pressupost comptabilitzades en exercicis anteriors</t>
  </si>
  <si>
    <t>Comptabilització de transf. que es dotaran en pressupostos futurs</t>
  </si>
  <si>
    <t>Inversions financeres pendents de desemborsament a llarg (no són endeutament pressupostari)</t>
  </si>
  <si>
    <t>Deutes per compra d'immobilitzat a termini</t>
  </si>
  <si>
    <t>Import comptabilitzat al compte 7950 "Excés de provisió per retribucions al personal"</t>
  </si>
  <si>
    <t>Despeses de formació comptabilitzades com a despeses de personal al CPiG</t>
  </si>
  <si>
    <t>Desp. personal que per les especificitats del contracte associat es consideren despeses de capítol 4</t>
  </si>
  <si>
    <t>Import comptabilitzat al compte 644 "Retribucions a llarg mitjançant sistemes de prest.definida"</t>
  </si>
  <si>
    <t xml:space="preserve">V9 </t>
  </si>
  <si>
    <t>"Reintegraments" (ingressos pressupostaris art.38) comptabilitzats com a ingressos accessoris</t>
  </si>
  <si>
    <t>Alienacions d’immobilitzat (I/6) que es comptabilitzen com a ingressos per vendes per l'activitat específica de l'entitat</t>
  </si>
  <si>
    <t>Interessos de bestretes, préstecs, etc. (I/51 pressupost) comptabilitzats com a ingr. accessoris o de l’activitat per l'especifitat d'aquesta</t>
  </si>
  <si>
    <t>Possibles diferències justificables (seleccioneu opcions del desplegable)</t>
  </si>
  <si>
    <t>Import en €</t>
  </si>
  <si>
    <t>Diferència pendent de justificació</t>
  </si>
  <si>
    <t>V. Compra d'immobilitzat a termini</t>
  </si>
  <si>
    <t>6.  Quotes anuals a pagar d'arrendaments financers / Pensions de censos emfitèutics</t>
  </si>
  <si>
    <t>5.  Total quotes anuals a pagar d'arrendaments financers i Pensions de censos emfitèutics (part corresponent amortització deute pendent)</t>
  </si>
  <si>
    <t>1-5=</t>
  </si>
  <si>
    <t>Altres ingressos diversos (I/399.0009)</t>
  </si>
  <si>
    <t>Noves donacions i cessions d'immobilitzat rebudes</t>
  </si>
  <si>
    <t>- Pautes i altres indicacions per emplenar la informació relativa a la despesa finançada amb romanents de tresoreria</t>
  </si>
  <si>
    <t>Pensions de censos emfitèutics (D/600.0002, D/610.0003)</t>
  </si>
  <si>
    <t>Inversions per contractes d'arrendament financer (D/603, D/613, D/623, D/633, D/643, D/653, D/673, D/683)</t>
  </si>
  <si>
    <t>Arrendaments de naturalesa financera amb independència instrument jurídic emprat</t>
  </si>
  <si>
    <t>IV. Informació censos emfitèutics</t>
  </si>
  <si>
    <t>VII. Deutors comercials no corrents</t>
  </si>
  <si>
    <t>2. Actius financers i altres</t>
  </si>
  <si>
    <t>III. Reserves</t>
  </si>
  <si>
    <t>1. Subvencions</t>
  </si>
  <si>
    <t>II, III i VII. Deutes a llarg termini</t>
  </si>
  <si>
    <t>VI. Creditors comercials no corrents</t>
  </si>
  <si>
    <t xml:space="preserve"> I. Passius vinculats amb actius no corrents mantinguts per a la venda</t>
  </si>
  <si>
    <t>II. Provisions a curt termini</t>
  </si>
  <si>
    <t>III, IV i VII. Deutes a curt termini</t>
  </si>
  <si>
    <t>d) Altres subvencions, donacions i llegats</t>
  </si>
  <si>
    <t>12. Diferència negativa de combinacions de negoci</t>
  </si>
  <si>
    <t>13. Altres resultats</t>
  </si>
  <si>
    <t>19. Altres ingressos i despeses de caràcter financer</t>
  </si>
  <si>
    <t>A-3) RESULTAT ABANS D'IMPOSTOS (A-1+A-2)</t>
  </si>
  <si>
    <t>8.  A.5.d) Altres subvencions, donacions i llegats</t>
  </si>
  <si>
    <t>2. Donacions i llegats</t>
  </si>
  <si>
    <t>c) Altres subvencions d'explotació de fora del sector públic de la Generalitat</t>
  </si>
  <si>
    <t>A-1) RESULTAT D'EXPLOTACIÓ (1+2+3+4+5+6+7+8+9+10+11+12+13)</t>
  </si>
  <si>
    <t>14. Ingressos financers</t>
  </si>
  <si>
    <t>15. Despeses financeres</t>
  </si>
  <si>
    <t>16. Variació de valor raonable en instruments financers</t>
  </si>
  <si>
    <t>17. Diferències de canvi</t>
  </si>
  <si>
    <t>18. Deteriorament i resultat per alienacions d'instruments financers</t>
  </si>
  <si>
    <t>A-2) RESULTAT FINANCER (14+15+16+17+18+19)</t>
  </si>
  <si>
    <t>20. Impost sobre beneficis</t>
  </si>
  <si>
    <t>A-4) RESULTAT DE L'EXERCICI PROCEDENT D'OPERACIONS CONTINUADES (A-3+20)</t>
  </si>
  <si>
    <t>21. Resultat de l'exercici procedent d'operacions interrompudes net d'impostos</t>
  </si>
  <si>
    <t>A-5) RESULTAT DE L'EXERCICI (A-4+21)</t>
  </si>
  <si>
    <t>9.  A.14.c) Imputació de subvencions, donacions i llegats de caràcter financer</t>
  </si>
  <si>
    <t>10. Imputació subvencions de capital de l'exercici a diferències temporànies (impost societats)</t>
  </si>
  <si>
    <t>11. Noves donacions d'immobilitzat rebudes</t>
  </si>
  <si>
    <t>'4+5+6-7-8-9-10+11=</t>
  </si>
  <si>
    <t>12.  Total variacions de l'exercici</t>
  </si>
  <si>
    <t>3+12=</t>
  </si>
  <si>
    <t>3.  A.5.c) Subvencions d'explotació de fora del sector públic de la Generalitat</t>
  </si>
  <si>
    <t>B.II, III i VII.1 Deutes amb entitats de crèdit</t>
  </si>
  <si>
    <t>B.II , III i VII.2 Creditors per arrendament financer</t>
  </si>
  <si>
    <t>B.II, III i VII.4 Altres deutes a llarg termini</t>
  </si>
  <si>
    <t>Despeses de personal provisionades en exerc.ant. i que s'apliquen en el pressupost de l'exercici corrent</t>
  </si>
  <si>
    <t>Inf. compl. (II) (IV)</t>
  </si>
  <si>
    <t>Inf compl. (II) (IV)</t>
  </si>
  <si>
    <t>23 Impostos mediambientals</t>
  </si>
  <si>
    <t>28 Altres impostos indirectes</t>
  </si>
  <si>
    <t>51 Interessos de bestretes, préstecs i pòlisses de crèdit</t>
  </si>
  <si>
    <t>62 Alienació de maquinària, instal.lacions i utillatge</t>
  </si>
  <si>
    <t>Activació de la inversió que realitza el concessionari (inversió extrapressupostària)</t>
  </si>
  <si>
    <t>Reducció del saldo de subvencions reintegrables per revocació de subvencions.</t>
  </si>
  <si>
    <t>Transf. corrent comptabilitzada com a ingressos financers al destinar-se a finançar càrrega financera</t>
  </si>
  <si>
    <t>Variacions d'Altres deutes sense reflex pressupostari en el capítol 9</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</si>
  <si>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conciliació pressupost-estats financers, facilita la identificació de les causes que expliquen les incoherències detectades, si és el cas, i permet rectificar en el mateix fitxer Excel abans d'introduir les dades comptables en el sistema.</t>
  </si>
  <si>
    <t>Aquest document té cinc pestanyes addicionals a aquesta d'instruccions: balanç, compte de pèrdues i guanys, informació complementària dels estats comptables, pressupost a nivell d'article i, finalment, verificacions per conciliar pressupost i estats comptables.</t>
  </si>
  <si>
    <t>g) Les comprovacions de conciliació s'efectuen a la pestanya Validacions.</t>
  </si>
  <si>
    <t>44 D'altres entitats del sector públic o adscrites, d'universitats públiques i d'altres entitats participades</t>
  </si>
  <si>
    <t>44 A altres entitats del sector públic o adscrites, a universitats públiques i a altres entitats participades</t>
  </si>
  <si>
    <t>84 Altres aportacions de capital</t>
  </si>
  <si>
    <t>66 Reversió de béns destinats a l'ús general</t>
  </si>
  <si>
    <t>68 Alienació d'immobilitzat intangible i reintegraments</t>
  </si>
  <si>
    <t>68 Inversions en immobilitzat intangible</t>
  </si>
  <si>
    <t>69 Ingressos per actuacions realitzades per compte de la Generalitat, de les seves entitats i d'altres administracions</t>
  </si>
  <si>
    <t>74 A altres entitats del sector públic o adscrites, a universitats públiques i a altres entitats participades</t>
  </si>
  <si>
    <t>74 D'altres entitats del sector públic o adscrites, d'universitats públiques i d'altres entitats participades</t>
  </si>
  <si>
    <t>82 Concessió de préstecs i bestretes al sector públic o entitats adscrites de la Generalitat</t>
  </si>
  <si>
    <t>83 Concessió de préstecs i bestretes fora del sector públic de la Generalitat</t>
  </si>
  <si>
    <t>91 Préstecs i altres crèdits en euros</t>
  </si>
  <si>
    <t>Ajuts al menjar (D/232.0001)</t>
  </si>
  <si>
    <t>Comprovacions de conciliació d'immobilitzat</t>
  </si>
  <si>
    <t>VERIFICACIÓ MOVIMENT FONS PROPIS I SUBVENCIONS DE CAPITAL</t>
  </si>
  <si>
    <t>3.  Total Fons propis i saldos de subv. de capital en el Patrimoni Net i el Passiu</t>
  </si>
  <si>
    <t>Comprovacions de conciliació dels fons propis i subvencions capital</t>
  </si>
  <si>
    <t>Comprovacions de conciliació de transferències corrents (V6A)</t>
  </si>
  <si>
    <t>Comprovacions de conciliació de transferències corrents (V6B)</t>
  </si>
  <si>
    <t>Comprovacions de conciliació de l'endeutament a llarg termini</t>
  </si>
  <si>
    <t>3. Ajuts al menjar (D/232.0001)</t>
  </si>
  <si>
    <t>Comprovacions de conciliació de les despeses de personal</t>
  </si>
  <si>
    <t>Comprovacions de conciliació d'ingressos de l'activitat i d'altres accessoris</t>
  </si>
  <si>
    <t>1.1 Subvencions de capital per finançar inversions o retorn endeutament de SP Generalitat</t>
  </si>
  <si>
    <t>1.2 Subvencions de capital per atorgar a tercers de SP Generalitat</t>
  </si>
  <si>
    <t>2.1 Subvencions de capital per finançar inversions o retorn endeutament de fora SP Generalitat</t>
  </si>
  <si>
    <t>2.2 Subvencions de capital per atorgar a tercers de fora SP Generalitat</t>
  </si>
  <si>
    <t>3.1 Donacions d'immobilitzacions</t>
  </si>
  <si>
    <t>1.  1.3 Subvencions corrents del s.p. de la Generalitat pendents d'imputar a l'exercici</t>
  </si>
  <si>
    <t>1.  2.3 Subv. corrents de fora del s.p.de la Generalitat pendents d'imputar a l'exercici</t>
  </si>
  <si>
    <t>Quotes d'Urbanització (I/399.0006)</t>
  </si>
  <si>
    <t>10. Altres ingressos (I/390.0003, I/390.0009, I/399.0006, I/399.0008 i I/399.0009)</t>
  </si>
  <si>
    <t>Immobilitzat reclassificat com a financer per contracte op. arrendament financer (entitat arrendadora)</t>
  </si>
  <si>
    <t>Quotes d'altres op. financ. per a  l'adquisició d'immob. dotades en pressupost de desp. no financeres</t>
  </si>
  <si>
    <t>Imputació transf. corrents d’entitats privades i/o famílies a l’epígraf A.5.d) del CPiG</t>
  </si>
  <si>
    <t>Préstec interès inferior al legal,  la dif. VR i import rebut comptab.com una subvenció i la despesa fin. i l'amort. directament a fons propis</t>
  </si>
  <si>
    <t>Reducció del saldo de subvencions reintegrables per revocació de subvencions</t>
  </si>
  <si>
    <t>Les variacions de la valoració d’instruments financers en el seu valor raonable</t>
  </si>
  <si>
    <t>Imputació d’ingressos periodificats en el CPiG que pressupostàriament van ser liquidats en exercicis anteriors</t>
  </si>
  <si>
    <t>83 Aportacions de capital de la Generalitat, d'entitats del sector públic i d'altres participades</t>
  </si>
  <si>
    <t>87 Aportacions de capital a entitats del sector públic i a altres entitats participades</t>
  </si>
  <si>
    <t>Amortització d'endeutament amb romanents de tresoreria d'exercicis anteriors</t>
  </si>
  <si>
    <t>Inversions finançades amb romanents de tresoreria d'exercicis anteriors</t>
  </si>
  <si>
    <t>Inversió Cons.Urb. en terrenys de 3rs s'imputa en el CPiG en correlació amb l’ingrés per quotes urb. A finals exrcici es desactiva (baixa immob) sense reflex pressupostari.</t>
  </si>
  <si>
    <t>Despeses de personal finançades amb romanents de tresoreria d'exercicis anteriors</t>
  </si>
  <si>
    <t>Ingressos per actuacions realitzades per compte d'altres (I/69) que es comptabilitzen com a ingressos per prestació de serveis</t>
  </si>
  <si>
    <t>i) S'aconsella no entrar les dades a GECAT fins que no s'hagin fet les comprovacions de conciliació en la plantilla i es tinguin identificades les possibles causes que expliquen, si és el cas, les diferències en aquestes comprovacions.</t>
  </si>
  <si>
    <t>PLANTILLA DE TREBALL 3: fundacions no majoritàries adscrites o classificades AP-SEC GC</t>
  </si>
  <si>
    <t>31/12/2024</t>
  </si>
  <si>
    <t>PRESSUPOSTOS DE LA GENERALITAT DE CATALUNYA PER AL 2025</t>
  </si>
  <si>
    <t>PLANTILLA DE TREBALL DEL BALANÇ I EL COMPTE DE PÈRDUES I GUANYS 2025</t>
  </si>
  <si>
    <t>A continuació es presenten unes recomanacions bàsiques per a la introducció de les dades. Per una explicació més detallada sobre el funcionament de la plantilla i de les verificacions es recomana consultar, a l'apartat "Estats financers de societats i altres entitats" del web d'elaboració dels Pressupostos 2025, els documents següents:</t>
  </si>
  <si>
    <t>- Instruccions per a l'elaboració del balanç i compte de pèrdues i guanys dels pressupostos de la Generalitat per a l'any 2025</t>
  </si>
  <si>
    <t>- Preguntes freqüents sobre l'elaboració dels estats financers previsionals de les entitats del sector públic en els pressupostos de la Generalitat per al 2025</t>
  </si>
  <si>
    <r>
      <t>a) S'han d'omplir totes les dades corresponents als dos exercicis (</t>
    </r>
    <r>
      <rPr>
        <b/>
        <u/>
        <sz val="10"/>
        <rFont val="Arial"/>
        <family val="2"/>
      </rPr>
      <t>també les del full INFORMACIÓ COMPLEMENTÀRIA</t>
    </r>
    <r>
      <rPr>
        <b/>
        <sz val="10"/>
        <rFont val="Arial"/>
        <family val="2"/>
      </rPr>
      <t>): 2024 estimat i 2025 previst.</t>
    </r>
  </si>
  <si>
    <r>
      <t xml:space="preserve">h) L'emplenament de la pestanya del pressupost </t>
    </r>
    <r>
      <rPr>
        <b/>
        <u/>
        <sz val="10"/>
        <rFont val="Arial"/>
        <family val="2"/>
      </rPr>
      <t>NO eximeix</t>
    </r>
    <r>
      <rPr>
        <b/>
        <sz val="10"/>
        <rFont val="Arial"/>
        <family val="2"/>
      </rPr>
      <t xml:space="preserve"> de l'obligació d'elaborar el pressupost al nivell de detall establert a l'ordre d'elaboració dels pressupostos de la Generalitat per a l'any 2025 i d'introduir-lo oportunament en el sistema GECAT.</t>
    </r>
  </si>
  <si>
    <t>Estimat a
31-12-2024</t>
  </si>
  <si>
    <t>Previst
31-12-2025</t>
  </si>
  <si>
    <t>Estimat
2024</t>
  </si>
  <si>
    <t>Previst
2025</t>
  </si>
  <si>
    <t>Estimat 2024</t>
  </si>
  <si>
    <t>Previst 2025</t>
  </si>
  <si>
    <t>Variacions 2025</t>
  </si>
  <si>
    <t>31/12/2025</t>
  </si>
  <si>
    <t>Endeutament resultant de les variacions efectuades en el 2025</t>
  </si>
  <si>
    <t>Fons propis resultants de les variacions efectuades en el 2025</t>
  </si>
  <si>
    <t>Immobilitzat resultant de les variacions efectuades en el 2025</t>
  </si>
  <si>
    <t>5.  A.5. Resultat de l'exercici 2025 (benefici o pèrdua)</t>
  </si>
  <si>
    <t>Altes/baixes d'immobilitzat per adscripció/reversió adscripció (perspectiva beneficiària)</t>
  </si>
  <si>
    <t>Reclassificació d'immobilitzat per adscripció/reversió de béns (perspectiva adscrivent)</t>
  </si>
  <si>
    <t>Aquesta plantilla està reservada per a les fundacions no majoritàries que han estat adscrites a l'Administració de la Generalitat i per aquelles fundacions que, tot i no estar participades de manera total o majoritària per la Generalitat, han estat classificades dins del sector administració pública de la Generalitat, d'acord amb la metodologia del SEC (incloses en l'apartat 2.2 de l'Ordre per la qual es dicten les normes per elaborar els pressupostos de la Generalitat de Catalunya per a l'any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</si>
</sst>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b/>
      <sz val="10"/>
      <name val="Arial"/>
      <family val="2"/>
    </font>
    <font>
      <sz val="10"/>
      <name val="Arial"/>
      <family val="2"/>
    </font>
    <font>
      <sz val="8"/>
      <name val="Arial"/>
      <family val="2"/>
    </font>
    <font>
      <u/>
      <sz val="10"/>
      <color indexed="12"/>
      <name val="Arial"/>
      <family val="2"/>
    </font>
    <font>
      <i/>
      <sz val="10"/>
      <name val="Arial"/>
      <family val="2"/>
    </font>
    <font>
      <b/>
      <sz val="11"/>
      <name val="Arial"/>
      <family val="2"/>
    </font>
    <font>
      <u/>
      <sz val="10"/>
      <name val="Arial"/>
      <family val="2"/>
    </font>
    <font>
      <strike/>
      <sz val="10"/>
      <name val="Arial"/>
      <family val="2"/>
    </font>
    <font>
      <b/>
      <i/>
      <sz val="10"/>
      <name val="Arial"/>
      <family val="2"/>
    </font>
    <font>
      <b/>
      <strike/>
      <sz val="10"/>
      <name val="Arial"/>
      <family val="2"/>
    </font>
    <font>
      <b/>
      <i/>
      <sz val="9"/>
      <name val="Arial"/>
      <family val="2"/>
    </font>
    <font>
      <b/>
      <sz val="9"/>
      <name val="Arial"/>
      <family val="2"/>
    </font>
    <font>
      <i/>
      <sz val="9"/>
      <name val="Arial"/>
      <family val="2"/>
    </font>
    <font>
      <b/>
      <sz val="10"/>
      <name val="Arial Narrow"/>
      <family val="2"/>
    </font>
    <font>
      <b/>
      <u/>
      <sz val="10"/>
      <name val="Arial"/>
      <family val="2"/>
    </font>
    <font>
      <sz val="10"/>
      <color theme="0"/>
      <name val="Arial"/>
      <family val="2"/>
    </font>
    <font>
      <sz val="11"/>
      <color theme="0"/>
      <name val="Times New Roman"/>
      <family val="1"/>
    </font>
    <font>
      <b/>
      <i/>
      <sz val="11"/>
      <color rgb="FF0070C0"/>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368">
    <xf numFmtId="0" fontId="0" fillId="0" borderId="0" xfId="0"/>
    <xf numFmtId="0" fontId="1" fillId="0" borderId="1" xfId="0" applyFont="1" applyBorder="1" applyAlignment="1">
      <alignment vertical="center" wrapText="1"/>
    </xf>
    <xf numFmtId="4" fontId="1" fillId="0" borderId="0" xfId="0" applyNumberFormat="1" applyFont="1" applyAlignment="1">
      <alignment horizontal="center" vertical="top" wrapText="1"/>
    </xf>
    <xf numFmtId="0" fontId="1" fillId="2" borderId="2" xfId="0" applyFont="1" applyFill="1" applyBorder="1" applyAlignment="1">
      <alignment horizontal="center" wrapText="1"/>
    </xf>
    <xf numFmtId="0" fontId="2" fillId="3" borderId="0" xfId="0" applyFont="1" applyFill="1" applyAlignment="1">
      <alignment horizontal="left" vertical="top" wrapText="1" indent="3"/>
    </xf>
    <xf numFmtId="0" fontId="2" fillId="3" borderId="3" xfId="0" applyFont="1" applyFill="1" applyBorder="1" applyAlignment="1">
      <alignment horizontal="left" vertical="top" wrapText="1" indent="3"/>
    </xf>
    <xf numFmtId="0" fontId="1" fillId="0" borderId="1" xfId="0" applyFont="1" applyBorder="1" applyAlignment="1">
      <alignment horizontal="center" wrapText="1"/>
    </xf>
    <xf numFmtId="0" fontId="1" fillId="0" borderId="2" xfId="0" applyFont="1" applyBorder="1" applyAlignment="1">
      <alignment horizontal="justify" vertical="top" wrapText="1"/>
    </xf>
    <xf numFmtId="0" fontId="2" fillId="0" borderId="4" xfId="0" applyFont="1" applyBorder="1" applyAlignment="1">
      <alignment horizontal="left" vertical="top" wrapText="1" indent="2"/>
    </xf>
    <xf numFmtId="0" fontId="2" fillId="0" borderId="4" xfId="0" applyFont="1" applyBorder="1" applyAlignment="1">
      <alignment horizontal="left" vertical="top" wrapText="1" indent="3"/>
    </xf>
    <xf numFmtId="0" fontId="1" fillId="0" borderId="1" xfId="0" applyFont="1" applyBorder="1" applyAlignment="1">
      <alignment horizontal="justify" vertical="top" wrapText="1"/>
    </xf>
    <xf numFmtId="0" fontId="2" fillId="0" borderId="0" xfId="0" applyFont="1"/>
    <xf numFmtId="0" fontId="5" fillId="0" borderId="4" xfId="0" applyFont="1" applyBorder="1" applyAlignment="1">
      <alignment horizontal="left" vertical="top" wrapText="1" indent="1"/>
    </xf>
    <xf numFmtId="0" fontId="2" fillId="0" borderId="4" xfId="0" applyFont="1" applyBorder="1" applyAlignment="1">
      <alignment horizontal="left" vertical="top" wrapText="1" indent="4"/>
    </xf>
    <xf numFmtId="0" fontId="1" fillId="0" borderId="2" xfId="0" applyFont="1" applyBorder="1" applyAlignment="1">
      <alignment horizontal="center" wrapText="1"/>
    </xf>
    <xf numFmtId="0" fontId="1" fillId="0" borderId="5" xfId="0" applyFont="1" applyBorder="1" applyAlignment="1">
      <alignment horizontal="center" wrapText="1"/>
    </xf>
    <xf numFmtId="4" fontId="2" fillId="0" borderId="6" xfId="0" applyNumberFormat="1" applyFont="1" applyBorder="1" applyAlignment="1" applyProtection="1">
      <alignment horizontal="right" vertical="top" wrapText="1"/>
      <protection locked="0"/>
    </xf>
    <xf numFmtId="0" fontId="1" fillId="0" borderId="0" xfId="0" applyFont="1" applyAlignment="1">
      <alignment horizontal="justify" vertical="top" wrapText="1"/>
    </xf>
    <xf numFmtId="4" fontId="1" fillId="2" borderId="6" xfId="0" applyNumberFormat="1" applyFont="1" applyFill="1" applyBorder="1" applyAlignment="1">
      <alignment horizontal="center" vertical="top" wrapText="1"/>
    </xf>
    <xf numFmtId="4" fontId="2" fillId="0" borderId="6" xfId="0" applyNumberFormat="1" applyFont="1" applyBorder="1" applyAlignment="1">
      <alignment horizontal="center" vertical="top" wrapText="1"/>
    </xf>
    <xf numFmtId="0" fontId="1" fillId="0" borderId="0" xfId="0" applyFont="1" applyAlignment="1">
      <alignment horizontal="left"/>
    </xf>
    <xf numFmtId="0" fontId="1" fillId="0" borderId="7" xfId="0" applyFont="1" applyBorder="1" applyAlignment="1">
      <alignment horizontal="left" vertical="top" wrapText="1"/>
    </xf>
    <xf numFmtId="0" fontId="2" fillId="0" borderId="6" xfId="0" applyFont="1" applyBorder="1" applyAlignment="1">
      <alignment horizontal="left" vertical="top" wrapText="1" indent="1"/>
    </xf>
    <xf numFmtId="0" fontId="2" fillId="0" borderId="6" xfId="0" applyFont="1" applyBorder="1" applyAlignment="1">
      <alignment horizontal="left" vertical="top" wrapText="1" indent="3"/>
    </xf>
    <xf numFmtId="0" fontId="2" fillId="0" borderId="6" xfId="0" applyFont="1" applyBorder="1" applyAlignment="1">
      <alignment horizontal="left" vertical="top" inden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xf numFmtId="4" fontId="2" fillId="0" borderId="6" xfId="0" applyNumberFormat="1" applyFont="1" applyBorder="1" applyAlignment="1">
      <alignment horizontal="right" vertical="top" wrapText="1"/>
    </xf>
    <xf numFmtId="4" fontId="1" fillId="0" borderId="6" xfId="0" applyNumberFormat="1" applyFont="1" applyBorder="1" applyAlignment="1">
      <alignment horizontal="center" vertical="top" wrapText="1"/>
    </xf>
    <xf numFmtId="4" fontId="2" fillId="0" borderId="4" xfId="0" applyNumberFormat="1" applyFont="1" applyBorder="1" applyAlignment="1" applyProtection="1">
      <alignment horizontal="right" vertical="top" wrapText="1"/>
      <protection locked="0"/>
    </xf>
    <xf numFmtId="4" fontId="1" fillId="2" borderId="2" xfId="0" applyNumberFormat="1" applyFont="1" applyFill="1" applyBorder="1" applyAlignment="1">
      <alignment horizontal="center" wrapText="1"/>
    </xf>
    <xf numFmtId="0" fontId="1" fillId="0" borderId="0" xfId="0" applyFont="1" applyAlignment="1">
      <alignment horizontal="center"/>
    </xf>
    <xf numFmtId="0" fontId="1" fillId="0" borderId="7" xfId="0" applyFont="1" applyBorder="1" applyAlignment="1">
      <alignment vertical="center"/>
    </xf>
    <xf numFmtId="0" fontId="1" fillId="0" borderId="2" xfId="0" applyFont="1" applyBorder="1" applyAlignment="1">
      <alignment vertical="center"/>
    </xf>
    <xf numFmtId="4" fontId="2" fillId="0" borderId="7" xfId="0" applyNumberFormat="1" applyFont="1" applyBorder="1" applyAlignment="1" applyProtection="1">
      <alignment vertical="center"/>
      <protection locked="0"/>
    </xf>
    <xf numFmtId="4" fontId="2" fillId="0" borderId="6" xfId="0" applyNumberFormat="1" applyFont="1" applyBorder="1" applyAlignment="1" applyProtection="1">
      <alignment vertical="center"/>
      <protection locked="0"/>
    </xf>
    <xf numFmtId="4" fontId="2" fillId="0" borderId="0" xfId="0" applyNumberFormat="1" applyFont="1"/>
    <xf numFmtId="0" fontId="2" fillId="0" borderId="8" xfId="0" applyFont="1" applyBorder="1"/>
    <xf numFmtId="0" fontId="1" fillId="0" borderId="9" xfId="0" applyFont="1" applyBorder="1"/>
    <xf numFmtId="0" fontId="2" fillId="0" borderId="10" xfId="0" applyFont="1" applyBorder="1" applyAlignment="1">
      <alignment horizontal="right"/>
    </xf>
    <xf numFmtId="0" fontId="2" fillId="4" borderId="8" xfId="0" applyFont="1" applyFill="1" applyBorder="1" applyAlignment="1">
      <alignment horizontal="right"/>
    </xf>
    <xf numFmtId="0" fontId="1" fillId="4" borderId="9" xfId="0" applyFont="1" applyFill="1" applyBorder="1" applyAlignment="1">
      <alignment wrapText="1"/>
    </xf>
    <xf numFmtId="0" fontId="2" fillId="4" borderId="11" xfId="0" applyFont="1" applyFill="1" applyBorder="1" applyAlignment="1">
      <alignment horizontal="right"/>
    </xf>
    <xf numFmtId="0" fontId="1" fillId="4" borderId="3" xfId="0" applyFont="1" applyFill="1" applyBorder="1"/>
    <xf numFmtId="0" fontId="2" fillId="3" borderId="11" xfId="0" applyFont="1" applyFill="1" applyBorder="1" applyAlignment="1">
      <alignment horizontal="right"/>
    </xf>
    <xf numFmtId="0" fontId="2" fillId="3" borderId="10" xfId="0" applyFont="1" applyFill="1" applyBorder="1" applyAlignment="1">
      <alignment horizontal="right"/>
    </xf>
    <xf numFmtId="0" fontId="2" fillId="0" borderId="0" xfId="0" applyFont="1" applyAlignment="1">
      <alignment horizontal="right"/>
    </xf>
    <xf numFmtId="0" fontId="2" fillId="0" borderId="8" xfId="0" applyFont="1" applyBorder="1" applyAlignment="1">
      <alignment horizontal="right"/>
    </xf>
    <xf numFmtId="0" fontId="1" fillId="4" borderId="9" xfId="0" applyFont="1" applyFill="1" applyBorder="1"/>
    <xf numFmtId="0" fontId="2" fillId="0" borderId="12" xfId="0" applyFont="1" applyBorder="1" applyAlignment="1">
      <alignment horizontal="right"/>
    </xf>
    <xf numFmtId="0" fontId="1" fillId="3" borderId="0" xfId="0" applyFont="1" applyFill="1" applyAlignment="1">
      <alignment horizontal="left"/>
    </xf>
    <xf numFmtId="4" fontId="1" fillId="0" borderId="2" xfId="0" applyNumberFormat="1" applyFont="1" applyBorder="1" applyAlignment="1">
      <alignment horizontal="center" vertical="top" wrapText="1"/>
    </xf>
    <xf numFmtId="4" fontId="1" fillId="0" borderId="7" xfId="0" applyNumberFormat="1" applyFont="1" applyBorder="1" applyAlignment="1">
      <alignment horizontal="center" vertical="top" wrapText="1"/>
    </xf>
    <xf numFmtId="4" fontId="1" fillId="2" borderId="6" xfId="0" applyNumberFormat="1" applyFont="1" applyFill="1" applyBorder="1" applyAlignment="1">
      <alignment horizontal="right" vertical="top" wrapText="1"/>
    </xf>
    <xf numFmtId="4" fontId="1" fillId="2" borderId="2" xfId="0" applyNumberFormat="1" applyFont="1" applyFill="1" applyBorder="1" applyAlignment="1">
      <alignment horizontal="right" vertical="top" wrapText="1"/>
    </xf>
    <xf numFmtId="4" fontId="1" fillId="2" borderId="7" xfId="0" applyNumberFormat="1" applyFont="1" applyFill="1" applyBorder="1" applyAlignment="1">
      <alignment horizontal="right" vertical="top" wrapText="1"/>
    </xf>
    <xf numFmtId="4" fontId="1" fillId="2" borderId="4" xfId="0" applyNumberFormat="1" applyFont="1" applyFill="1" applyBorder="1" applyAlignment="1">
      <alignment horizontal="right" vertical="top" wrapText="1"/>
    </xf>
    <xf numFmtId="4" fontId="1" fillId="0" borderId="6" xfId="0" applyNumberFormat="1" applyFont="1" applyBorder="1" applyAlignment="1">
      <alignment horizontal="right" vertical="top" wrapText="1"/>
    </xf>
    <xf numFmtId="4" fontId="1" fillId="2" borderId="2" xfId="0" applyNumberFormat="1" applyFont="1" applyFill="1" applyBorder="1" applyAlignment="1">
      <alignment horizontal="right"/>
    </xf>
    <xf numFmtId="4" fontId="1" fillId="2" borderId="14" xfId="0" applyNumberFormat="1" applyFont="1" applyFill="1" applyBorder="1" applyAlignment="1">
      <alignment vertical="center"/>
    </xf>
    <xf numFmtId="4" fontId="1" fillId="2" borderId="15" xfId="0" applyNumberFormat="1" applyFont="1" applyFill="1" applyBorder="1" applyAlignment="1">
      <alignment vertical="center"/>
    </xf>
    <xf numFmtId="4" fontId="1" fillId="2" borderId="16" xfId="0" applyNumberFormat="1" applyFont="1" applyFill="1" applyBorder="1" applyAlignment="1">
      <alignment vertical="center"/>
    </xf>
    <xf numFmtId="0" fontId="2" fillId="4" borderId="12" xfId="0" applyFont="1" applyFill="1" applyBorder="1" applyAlignment="1">
      <alignment horizontal="right"/>
    </xf>
    <xf numFmtId="0" fontId="1" fillId="4" borderId="13" xfId="0" applyFont="1" applyFill="1" applyBorder="1"/>
    <xf numFmtId="0" fontId="2" fillId="0" borderId="6" xfId="0" applyFont="1" applyBorder="1" applyAlignment="1">
      <alignment horizontal="left" indent="1"/>
    </xf>
    <xf numFmtId="0" fontId="2" fillId="0" borderId="6" xfId="0" quotePrefix="1" applyFont="1" applyBorder="1" applyAlignment="1">
      <alignment horizontal="left" vertical="top" wrapText="1" indent="2"/>
    </xf>
    <xf numFmtId="4" fontId="2" fillId="3" borderId="19" xfId="0" applyNumberFormat="1" applyFont="1" applyFill="1" applyBorder="1"/>
    <xf numFmtId="0" fontId="1" fillId="0" borderId="20" xfId="0" applyFont="1" applyBorder="1" applyAlignment="1">
      <alignment vertical="center" wrapText="1"/>
    </xf>
    <xf numFmtId="4" fontId="2" fillId="3" borderId="21" xfId="0" applyNumberFormat="1" applyFont="1" applyFill="1" applyBorder="1"/>
    <xf numFmtId="4" fontId="1" fillId="0" borderId="0" xfId="0" applyNumberFormat="1" applyFont="1"/>
    <xf numFmtId="0" fontId="1" fillId="0" borderId="4" xfId="0" applyFont="1" applyBorder="1" applyAlignment="1">
      <alignment vertical="center" wrapText="1"/>
    </xf>
    <xf numFmtId="0" fontId="1" fillId="0" borderId="0" xfId="0" applyFont="1" applyAlignment="1">
      <alignment vertical="center" wrapText="1"/>
    </xf>
    <xf numFmtId="4" fontId="1" fillId="0" borderId="22" xfId="0" applyNumberFormat="1" applyFont="1" applyBorder="1"/>
    <xf numFmtId="4" fontId="2" fillId="0" borderId="19" xfId="0" applyNumberFormat="1" applyFont="1" applyBorder="1"/>
    <xf numFmtId="4" fontId="2" fillId="0" borderId="23" xfId="0" applyNumberFormat="1" applyFont="1" applyBorder="1"/>
    <xf numFmtId="4" fontId="2" fillId="0" borderId="24" xfId="0" applyNumberFormat="1" applyFont="1" applyBorder="1"/>
    <xf numFmtId="0" fontId="2" fillId="3" borderId="25" xfId="0" applyFont="1" applyFill="1" applyBorder="1" applyAlignment="1">
      <alignment horizontal="right"/>
    </xf>
    <xf numFmtId="0" fontId="2" fillId="3" borderId="26" xfId="0" applyFont="1" applyFill="1" applyBorder="1" applyAlignment="1">
      <alignment horizontal="right"/>
    </xf>
    <xf numFmtId="0" fontId="1" fillId="2" borderId="27" xfId="0" applyFont="1" applyFill="1" applyBorder="1"/>
    <xf numFmtId="0" fontId="1" fillId="2" borderId="28" xfId="0" applyFont="1" applyFill="1" applyBorder="1"/>
    <xf numFmtId="0" fontId="1" fillId="2" borderId="20" xfId="0" applyFont="1" applyFill="1" applyBorder="1"/>
    <xf numFmtId="0" fontId="1" fillId="2" borderId="26" xfId="0" applyFont="1" applyFill="1" applyBorder="1" applyAlignment="1">
      <alignment horizontal="right"/>
    </xf>
    <xf numFmtId="0" fontId="2" fillId="2" borderId="30" xfId="0" applyFont="1" applyFill="1" applyBorder="1" applyAlignment="1">
      <alignment horizontal="right"/>
    </xf>
    <xf numFmtId="4" fontId="1" fillId="4" borderId="31" xfId="0" applyNumberFormat="1" applyFont="1" applyFill="1" applyBorder="1"/>
    <xf numFmtId="4" fontId="1" fillId="4" borderId="32" xfId="0" applyNumberFormat="1" applyFont="1" applyFill="1" applyBorder="1"/>
    <xf numFmtId="4" fontId="1" fillId="3" borderId="33" xfId="0" applyNumberFormat="1" applyFont="1" applyFill="1" applyBorder="1"/>
    <xf numFmtId="4" fontId="2" fillId="3" borderId="34" xfId="0" applyNumberFormat="1" applyFont="1" applyFill="1" applyBorder="1"/>
    <xf numFmtId="4" fontId="2" fillId="3" borderId="35" xfId="0" applyNumberFormat="1" applyFont="1" applyFill="1" applyBorder="1"/>
    <xf numFmtId="4" fontId="1" fillId="3" borderId="32" xfId="0" applyNumberFormat="1" applyFont="1" applyFill="1" applyBorder="1"/>
    <xf numFmtId="4" fontId="1" fillId="4" borderId="9" xfId="0" applyNumberFormat="1" applyFont="1" applyFill="1" applyBorder="1"/>
    <xf numFmtId="0" fontId="1" fillId="3" borderId="36" xfId="0" applyFont="1" applyFill="1" applyBorder="1"/>
    <xf numFmtId="4" fontId="2" fillId="3" borderId="0" xfId="0" applyNumberFormat="1" applyFont="1" applyFill="1"/>
    <xf numFmtId="4" fontId="2" fillId="3" borderId="3" xfId="0" applyNumberFormat="1" applyFont="1" applyFill="1" applyBorder="1"/>
    <xf numFmtId="0" fontId="1" fillId="3" borderId="20" xfId="0" applyFont="1" applyFill="1" applyBorder="1"/>
    <xf numFmtId="0" fontId="2" fillId="2" borderId="38" xfId="0" applyFont="1" applyFill="1" applyBorder="1" applyAlignment="1">
      <alignment horizontal="right"/>
    </xf>
    <xf numFmtId="0" fontId="1" fillId="4" borderId="39" xfId="0" applyFont="1" applyFill="1" applyBorder="1"/>
    <xf numFmtId="0" fontId="2" fillId="3" borderId="20" xfId="0" applyFont="1" applyFill="1" applyBorder="1" applyAlignment="1">
      <alignment horizontal="left" indent="2"/>
    </xf>
    <xf numFmtId="4" fontId="2" fillId="3" borderId="20" xfId="0" applyNumberFormat="1" applyFont="1" applyFill="1" applyBorder="1"/>
    <xf numFmtId="0" fontId="2" fillId="3" borderId="32" xfId="0" applyFont="1" applyFill="1" applyBorder="1" applyAlignment="1">
      <alignment horizontal="left" indent="2"/>
    </xf>
    <xf numFmtId="4" fontId="2" fillId="3" borderId="32" xfId="0" applyNumberFormat="1" applyFont="1" applyFill="1" applyBorder="1"/>
    <xf numFmtId="4" fontId="1" fillId="3" borderId="20" xfId="0" applyNumberFormat="1" applyFont="1" applyFill="1" applyBorder="1"/>
    <xf numFmtId="0" fontId="1" fillId="2" borderId="36" xfId="0" applyFont="1" applyFill="1" applyBorder="1"/>
    <xf numFmtId="4" fontId="1" fillId="2" borderId="32" xfId="0" applyNumberFormat="1" applyFont="1" applyFill="1" applyBorder="1"/>
    <xf numFmtId="0" fontId="1" fillId="2" borderId="25" xfId="0" quotePrefix="1" applyFont="1" applyFill="1" applyBorder="1" applyAlignment="1">
      <alignment horizontal="right"/>
    </xf>
    <xf numFmtId="2" fontId="1" fillId="2" borderId="36" xfId="0" applyNumberFormat="1" applyFont="1" applyFill="1" applyBorder="1"/>
    <xf numFmtId="4" fontId="1" fillId="2" borderId="33" xfId="0" applyNumberFormat="1" applyFont="1" applyFill="1" applyBorder="1"/>
    <xf numFmtId="4" fontId="1" fillId="4" borderId="22" xfId="0" applyNumberFormat="1" applyFont="1" applyFill="1" applyBorder="1"/>
    <xf numFmtId="4" fontId="1" fillId="4" borderId="40" xfId="0" applyNumberFormat="1" applyFont="1" applyFill="1" applyBorder="1"/>
    <xf numFmtId="4" fontId="1" fillId="3" borderId="23" xfId="0" applyNumberFormat="1" applyFont="1" applyFill="1" applyBorder="1"/>
    <xf numFmtId="4" fontId="1" fillId="3" borderId="40" xfId="0" applyNumberFormat="1" applyFont="1" applyFill="1" applyBorder="1"/>
    <xf numFmtId="4" fontId="1" fillId="4" borderId="37" xfId="0" applyNumberFormat="1" applyFont="1" applyFill="1" applyBorder="1"/>
    <xf numFmtId="4" fontId="1" fillId="2" borderId="40" xfId="0" applyNumberFormat="1" applyFont="1" applyFill="1" applyBorder="1"/>
    <xf numFmtId="4" fontId="1" fillId="2" borderId="41" xfId="0" applyNumberFormat="1" applyFont="1" applyFill="1" applyBorder="1"/>
    <xf numFmtId="0" fontId="2" fillId="0" borderId="0" xfId="0" applyFont="1" applyAlignment="1">
      <alignment horizontal="left" vertical="top" wrapText="1" indent="1"/>
    </xf>
    <xf numFmtId="0" fontId="2" fillId="3" borderId="0" xfId="0" applyFont="1" applyFill="1" applyAlignment="1">
      <alignment horizontal="left" vertical="top" wrapText="1" indent="2"/>
    </xf>
    <xf numFmtId="0" fontId="2" fillId="3" borderId="3" xfId="0" applyFont="1" applyFill="1" applyBorder="1" applyAlignment="1">
      <alignment horizontal="left" vertical="top" wrapText="1" indent="2"/>
    </xf>
    <xf numFmtId="0" fontId="2" fillId="0" borderId="0" xfId="0" applyFont="1" applyAlignment="1">
      <alignment horizontal="left" vertical="top" wrapText="1" indent="3"/>
    </xf>
    <xf numFmtId="0" fontId="2" fillId="0" borderId="29" xfId="0" applyFont="1" applyBorder="1" applyAlignment="1">
      <alignment horizontal="left" vertical="top" wrapText="1" indent="1"/>
    </xf>
    <xf numFmtId="0" fontId="2" fillId="3" borderId="0" xfId="0" applyFont="1" applyFill="1" applyAlignment="1">
      <alignment horizontal="left" vertical="top" wrapText="1" indent="1"/>
    </xf>
    <xf numFmtId="0" fontId="2" fillId="3" borderId="3" xfId="0" applyFont="1" applyFill="1" applyBorder="1" applyAlignment="1">
      <alignment horizontal="left" vertical="top" wrapText="1" indent="1"/>
    </xf>
    <xf numFmtId="0" fontId="2" fillId="0" borderId="0" xfId="0" applyFont="1" applyAlignment="1">
      <alignment horizontal="left" indent="1"/>
    </xf>
    <xf numFmtId="4" fontId="1" fillId="3" borderId="19" xfId="0" applyNumberFormat="1" applyFont="1" applyFill="1" applyBorder="1"/>
    <xf numFmtId="0" fontId="1" fillId="3" borderId="20" xfId="0" applyFont="1" applyFill="1" applyBorder="1" applyAlignment="1">
      <alignment horizontal="left" indent="2"/>
    </xf>
    <xf numFmtId="0" fontId="1" fillId="3" borderId="32" xfId="0" applyFont="1" applyFill="1" applyBorder="1" applyAlignment="1">
      <alignment horizontal="left" indent="2"/>
    </xf>
    <xf numFmtId="0" fontId="1" fillId="3" borderId="0" xfId="0" applyFont="1" applyFill="1"/>
    <xf numFmtId="4" fontId="2" fillId="3" borderId="19" xfId="0" quotePrefix="1" applyNumberFormat="1" applyFont="1" applyFill="1" applyBorder="1"/>
    <xf numFmtId="4" fontId="2" fillId="3" borderId="34" xfId="0" quotePrefix="1" applyNumberFormat="1" applyFont="1" applyFill="1" applyBorder="1"/>
    <xf numFmtId="0" fontId="2" fillId="0" borderId="5" xfId="0" applyFont="1" applyBorder="1"/>
    <xf numFmtId="0" fontId="1" fillId="2" borderId="26" xfId="0" quotePrefix="1" applyFont="1" applyFill="1" applyBorder="1" applyAlignment="1">
      <alignment horizontal="right"/>
    </xf>
    <xf numFmtId="0" fontId="1" fillId="0" borderId="13" xfId="0" applyFont="1" applyBorder="1" applyAlignment="1">
      <alignment horizontal="left"/>
    </xf>
    <xf numFmtId="0" fontId="1" fillId="3" borderId="20" xfId="0" applyFont="1" applyFill="1" applyBorder="1" applyAlignment="1">
      <alignment horizontal="left"/>
    </xf>
    <xf numFmtId="0" fontId="1" fillId="2" borderId="3" xfId="0" applyFont="1" applyFill="1" applyBorder="1"/>
    <xf numFmtId="0" fontId="1" fillId="2" borderId="35" xfId="0" applyFont="1" applyFill="1" applyBorder="1"/>
    <xf numFmtId="4" fontId="1" fillId="2" borderId="20" xfId="0" applyNumberFormat="1" applyFont="1" applyFill="1" applyBorder="1"/>
    <xf numFmtId="0" fontId="2" fillId="0" borderId="0" xfId="0" applyFont="1" applyAlignment="1">
      <alignment horizontal="center"/>
    </xf>
    <xf numFmtId="0" fontId="2" fillId="0" borderId="7" xfId="0" applyFont="1" applyBorder="1"/>
    <xf numFmtId="0" fontId="2" fillId="0" borderId="6" xfId="0" applyFont="1" applyBorder="1"/>
    <xf numFmtId="0" fontId="2" fillId="0" borderId="6" xfId="0" applyFont="1" applyBorder="1" applyAlignment="1">
      <alignment horizontal="left" vertical="top" wrapText="1" indent="2"/>
    </xf>
    <xf numFmtId="0" fontId="2" fillId="0" borderId="14" xfId="0" applyFont="1" applyBorder="1"/>
    <xf numFmtId="0" fontId="1" fillId="0" borderId="4" xfId="0" applyFont="1" applyBorder="1"/>
    <xf numFmtId="0" fontId="2" fillId="0" borderId="18" xfId="0" applyFont="1" applyBorder="1"/>
    <xf numFmtId="0" fontId="2" fillId="0" borderId="4" xfId="0" applyFont="1" applyBorder="1" applyAlignment="1">
      <alignment horizontal="left" indent="1"/>
    </xf>
    <xf numFmtId="0" fontId="2" fillId="0" borderId="43" xfId="0" applyFont="1" applyBorder="1"/>
    <xf numFmtId="0" fontId="2" fillId="0" borderId="7" xfId="0" applyFont="1" applyBorder="1" applyAlignment="1">
      <alignment horizontal="left" vertical="center" indent="1"/>
    </xf>
    <xf numFmtId="0" fontId="2" fillId="0" borderId="6" xfId="0" applyFont="1" applyBorder="1" applyAlignment="1">
      <alignment horizontal="left" vertical="center" indent="1"/>
    </xf>
    <xf numFmtId="0" fontId="1" fillId="0" borderId="14" xfId="0" applyFont="1" applyBorder="1" applyAlignment="1">
      <alignment horizontal="left" vertical="center" indent="1"/>
    </xf>
    <xf numFmtId="0" fontId="2" fillId="0" borderId="6" xfId="0" applyFont="1" applyBorder="1" applyAlignment="1">
      <alignment horizontal="left" vertical="center" wrapText="1" indent="1"/>
    </xf>
    <xf numFmtId="0" fontId="1" fillId="0" borderId="15" xfId="0" applyFont="1" applyBorder="1" applyAlignment="1">
      <alignment horizontal="left" vertical="center" indent="2"/>
    </xf>
    <xf numFmtId="0" fontId="1" fillId="0" borderId="16" xfId="0" applyFont="1" applyBorder="1" applyAlignment="1">
      <alignment horizontal="left" vertical="center" indent="2"/>
    </xf>
    <xf numFmtId="0" fontId="1" fillId="0" borderId="14" xfId="0" applyFont="1" applyBorder="1" applyAlignment="1">
      <alignment horizontal="left" vertical="center" indent="2"/>
    </xf>
    <xf numFmtId="0" fontId="1" fillId="0" borderId="2" xfId="0" applyFont="1" applyBorder="1"/>
    <xf numFmtId="0" fontId="2" fillId="3" borderId="26" xfId="0" applyFont="1" applyFill="1" applyBorder="1" applyAlignment="1">
      <alignment horizontal="right" vertical="top"/>
    </xf>
    <xf numFmtId="4" fontId="1" fillId="2" borderId="21" xfId="0" applyNumberFormat="1" applyFont="1" applyFill="1" applyBorder="1"/>
    <xf numFmtId="0" fontId="2" fillId="0" borderId="42" xfId="0" applyFont="1" applyBorder="1" applyAlignment="1">
      <alignment horizontal="right"/>
    </xf>
    <xf numFmtId="0" fontId="6" fillId="0" borderId="0" xfId="0" applyFont="1" applyAlignment="1">
      <alignment horizontal="right"/>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justify" wrapText="1"/>
    </xf>
    <xf numFmtId="0" fontId="1" fillId="0" borderId="45" xfId="0" applyFont="1" applyBorder="1"/>
    <xf numFmtId="4" fontId="2" fillId="0" borderId="2" xfId="0" applyNumberFormat="1" applyFont="1" applyBorder="1" applyProtection="1">
      <protection locked="0"/>
    </xf>
    <xf numFmtId="4" fontId="2" fillId="0" borderId="5" xfId="0" applyNumberFormat="1" applyFont="1" applyBorder="1" applyProtection="1">
      <protection locked="0"/>
    </xf>
    <xf numFmtId="4" fontId="1" fillId="2" borderId="46" xfId="0" applyNumberFormat="1" applyFont="1" applyFill="1" applyBorder="1"/>
    <xf numFmtId="0" fontId="1" fillId="0" borderId="0" xfId="0" applyFont="1" applyAlignment="1">
      <alignment horizontal="right"/>
    </xf>
    <xf numFmtId="0" fontId="2" fillId="0" borderId="0" xfId="0" applyFont="1" applyAlignment="1">
      <alignment horizontal="justify"/>
    </xf>
    <xf numFmtId="0" fontId="7" fillId="0" borderId="0" xfId="1" applyFont="1" applyAlignment="1" applyProtection="1">
      <alignment horizontal="justify" wrapText="1"/>
    </xf>
    <xf numFmtId="0" fontId="2" fillId="0" borderId="0" xfId="0" applyFont="1" applyProtection="1">
      <protection locked="0"/>
    </xf>
    <xf numFmtId="0" fontId="2" fillId="0" borderId="44" xfId="0" applyFont="1" applyBorder="1" applyAlignment="1">
      <alignment horizontal="left" wrapText="1" indent="1"/>
    </xf>
    <xf numFmtId="0" fontId="2" fillId="0" borderId="4" xfId="0" applyFont="1" applyBorder="1" applyAlignment="1">
      <alignment horizontal="left" wrapText="1" indent="1"/>
    </xf>
    <xf numFmtId="0" fontId="2" fillId="0" borderId="0" xfId="0" applyFont="1" applyAlignment="1">
      <alignment horizontal="left" vertical="top" wrapText="1" indent="2"/>
    </xf>
    <xf numFmtId="4" fontId="2" fillId="0" borderId="0" xfId="0" applyNumberFormat="1" applyFont="1" applyProtection="1">
      <protection locked="0"/>
    </xf>
    <xf numFmtId="0" fontId="2" fillId="0" borderId="14" xfId="0" applyFont="1" applyBorder="1" applyAlignment="1">
      <alignment horizontal="left" vertical="top" wrapText="1" indent="2"/>
    </xf>
    <xf numFmtId="0" fontId="2" fillId="5" borderId="6" xfId="0" applyFont="1" applyFill="1" applyBorder="1"/>
    <xf numFmtId="4" fontId="1" fillId="5" borderId="6" xfId="0" applyNumberFormat="1" applyFont="1" applyFill="1" applyBorder="1"/>
    <xf numFmtId="0" fontId="1" fillId="5" borderId="6" xfId="0" applyFont="1" applyFill="1" applyBorder="1" applyAlignment="1">
      <alignment horizontal="center"/>
    </xf>
    <xf numFmtId="0" fontId="1" fillId="5" borderId="5" xfId="0" applyFont="1" applyFill="1" applyBorder="1" applyAlignment="1">
      <alignment horizontal="center"/>
    </xf>
    <xf numFmtId="4" fontId="2" fillId="5" borderId="18" xfId="0" applyNumberFormat="1" applyFont="1" applyFill="1" applyBorder="1"/>
    <xf numFmtId="4" fontId="1" fillId="5" borderId="18" xfId="0" applyNumberFormat="1" applyFont="1" applyFill="1" applyBorder="1"/>
    <xf numFmtId="0" fontId="2" fillId="5" borderId="7" xfId="0" applyFont="1" applyFill="1" applyBorder="1"/>
    <xf numFmtId="0" fontId="2" fillId="5" borderId="17" xfId="0" applyFont="1" applyFill="1" applyBorder="1"/>
    <xf numFmtId="0" fontId="1" fillId="0" borderId="6" xfId="0" applyFont="1" applyBorder="1"/>
    <xf numFmtId="0" fontId="8" fillId="0" borderId="6" xfId="0" applyFont="1" applyBorder="1"/>
    <xf numFmtId="0" fontId="8" fillId="0" borderId="14" xfId="0" applyFont="1" applyBorder="1"/>
    <xf numFmtId="0" fontId="1" fillId="0" borderId="1" xfId="0" applyFont="1" applyBorder="1"/>
    <xf numFmtId="0" fontId="9" fillId="0" borderId="4" xfId="0" applyFont="1" applyBorder="1" applyAlignment="1">
      <alignment horizontal="left" vertical="top" wrapText="1" indent="1"/>
    </xf>
    <xf numFmtId="0" fontId="8" fillId="0" borderId="18" xfId="0" applyFont="1" applyBorder="1"/>
    <xf numFmtId="4" fontId="1" fillId="0" borderId="43" xfId="0" applyNumberFormat="1" applyFont="1" applyBorder="1" applyAlignment="1">
      <alignment horizontal="center" vertical="center" wrapText="1"/>
    </xf>
    <xf numFmtId="4" fontId="1" fillId="5" borderId="2" xfId="0" applyNumberFormat="1" applyFont="1" applyFill="1" applyBorder="1"/>
    <xf numFmtId="0" fontId="1" fillId="0" borderId="3" xfId="0" applyFont="1" applyBorder="1"/>
    <xf numFmtId="0" fontId="1" fillId="0" borderId="42" xfId="0" applyFont="1" applyBorder="1" applyAlignment="1">
      <alignment horizontal="right"/>
    </xf>
    <xf numFmtId="0" fontId="1" fillId="0" borderId="29" xfId="0" applyFont="1" applyBorder="1"/>
    <xf numFmtId="0" fontId="2" fillId="0" borderId="11" xfId="0" applyFont="1" applyBorder="1" applyAlignment="1">
      <alignment horizontal="right"/>
    </xf>
    <xf numFmtId="4" fontId="2" fillId="0" borderId="21" xfId="0" applyNumberFormat="1" applyFont="1" applyBorder="1"/>
    <xf numFmtId="4" fontId="1" fillId="0" borderId="21" xfId="0" applyNumberFormat="1" applyFont="1" applyBorder="1"/>
    <xf numFmtId="0" fontId="8" fillId="0" borderId="0" xfId="0" applyFont="1"/>
    <xf numFmtId="4" fontId="10" fillId="0" borderId="6" xfId="0" applyNumberFormat="1" applyFont="1" applyBorder="1" applyAlignment="1">
      <alignment horizontal="center" vertical="top" wrapText="1"/>
    </xf>
    <xf numFmtId="0" fontId="1" fillId="0" borderId="7" xfId="0" applyFont="1" applyBorder="1" applyAlignment="1">
      <alignment horizontal="center"/>
    </xf>
    <xf numFmtId="4" fontId="1" fillId="2" borderId="7" xfId="0" applyNumberFormat="1" applyFont="1" applyFill="1" applyBorder="1" applyAlignment="1">
      <alignment horizontal="center" vertical="top" wrapText="1"/>
    </xf>
    <xf numFmtId="4" fontId="1" fillId="2" borderId="17" xfId="0" applyNumberFormat="1" applyFont="1" applyFill="1" applyBorder="1" applyAlignment="1">
      <alignment horizontal="center" vertical="top" wrapText="1"/>
    </xf>
    <xf numFmtId="4" fontId="1" fillId="3" borderId="0" xfId="0" applyNumberFormat="1" applyFont="1" applyFill="1"/>
    <xf numFmtId="4" fontId="1" fillId="3" borderId="34" xfId="0" applyNumberFormat="1" applyFont="1" applyFill="1" applyBorder="1"/>
    <xf numFmtId="0" fontId="1" fillId="3" borderId="0" xfId="0" applyFont="1" applyFill="1" applyAlignment="1">
      <alignment wrapText="1"/>
    </xf>
    <xf numFmtId="4" fontId="8" fillId="3" borderId="0" xfId="0" applyNumberFormat="1" applyFont="1" applyFill="1"/>
    <xf numFmtId="4" fontId="1" fillId="0" borderId="37" xfId="0" applyNumberFormat="1" applyFont="1" applyBorder="1"/>
    <xf numFmtId="0" fontId="2" fillId="0" borderId="37" xfId="0" applyFont="1" applyBorder="1" applyAlignment="1">
      <alignment horizontal="left" indent="2"/>
    </xf>
    <xf numFmtId="0" fontId="2" fillId="5" borderId="14" xfId="0" applyFont="1" applyFill="1" applyBorder="1"/>
    <xf numFmtId="0" fontId="8" fillId="0" borderId="0" xfId="0" applyFont="1" applyProtection="1">
      <protection locked="0"/>
    </xf>
    <xf numFmtId="0" fontId="2" fillId="0" borderId="0" xfId="0" applyFont="1" applyAlignment="1" applyProtection="1">
      <alignment horizontal="left" indent="1"/>
      <protection locked="0"/>
    </xf>
    <xf numFmtId="0" fontId="1" fillId="0" borderId="0" xfId="0" applyFont="1" applyProtection="1">
      <protection locked="0"/>
    </xf>
    <xf numFmtId="0" fontId="1" fillId="0" borderId="2" xfId="0" applyFont="1" applyBorder="1" applyAlignment="1">
      <alignment vertical="top" wrapText="1"/>
    </xf>
    <xf numFmtId="4" fontId="1" fillId="4" borderId="21" xfId="0" applyNumberFormat="1" applyFont="1" applyFill="1" applyBorder="1"/>
    <xf numFmtId="14" fontId="1" fillId="0" borderId="37" xfId="0" quotePrefix="1" applyNumberFormat="1" applyFont="1" applyBorder="1" applyAlignment="1">
      <alignment horizontal="right" vertical="center"/>
    </xf>
    <xf numFmtId="14" fontId="1" fillId="0" borderId="37" xfId="0" applyNumberFormat="1" applyFont="1" applyBorder="1" applyAlignment="1">
      <alignment horizontal="right" vertical="center"/>
    </xf>
    <xf numFmtId="0" fontId="14" fillId="2" borderId="26" xfId="0" quotePrefix="1" applyFont="1" applyFill="1" applyBorder="1" applyAlignment="1">
      <alignment horizontal="right"/>
    </xf>
    <xf numFmtId="0" fontId="1" fillId="0" borderId="48" xfId="0" applyFont="1" applyBorder="1" applyAlignment="1">
      <alignment horizontal="justify" wrapText="1"/>
    </xf>
    <xf numFmtId="0" fontId="2" fillId="0" borderId="49" xfId="0" applyFont="1" applyBorder="1" applyAlignment="1">
      <alignment horizontal="justify" wrapText="1"/>
    </xf>
    <xf numFmtId="0" fontId="2" fillId="0" borderId="49" xfId="0" applyFont="1" applyBorder="1" applyAlignment="1">
      <alignment horizontal="justify"/>
    </xf>
    <xf numFmtId="0" fontId="1" fillId="0" borderId="50" xfId="0" applyFont="1" applyBorder="1" applyAlignment="1">
      <alignment horizontal="justify" wrapText="1"/>
    </xf>
    <xf numFmtId="4" fontId="2" fillId="2" borderId="14" xfId="0" applyNumberFormat="1" applyFont="1" applyFill="1" applyBorder="1" applyAlignment="1">
      <alignment vertical="center"/>
    </xf>
    <xf numFmtId="0" fontId="2" fillId="0" borderId="6" xfId="0" applyFont="1" applyBorder="1" applyAlignment="1">
      <alignment horizontal="left" wrapText="1"/>
    </xf>
    <xf numFmtId="0" fontId="1" fillId="3" borderId="20" xfId="0" applyFont="1" applyFill="1" applyBorder="1" applyAlignment="1">
      <alignment wrapText="1"/>
    </xf>
    <xf numFmtId="0" fontId="2" fillId="6" borderId="38" xfId="0" applyFont="1" applyFill="1" applyBorder="1" applyAlignment="1">
      <alignment horizontal="right"/>
    </xf>
    <xf numFmtId="0" fontId="1" fillId="3" borderId="46" xfId="0" applyFont="1" applyFill="1" applyBorder="1" applyAlignment="1">
      <alignment horizontal="left" wrapText="1"/>
    </xf>
    <xf numFmtId="4" fontId="2" fillId="6" borderId="51" xfId="0" applyNumberFormat="1" applyFont="1" applyFill="1" applyBorder="1"/>
    <xf numFmtId="0" fontId="1" fillId="4" borderId="35" xfId="0" applyFont="1" applyFill="1" applyBorder="1" applyAlignment="1">
      <alignment wrapText="1"/>
    </xf>
    <xf numFmtId="0" fontId="1" fillId="2" borderId="25" xfId="0" applyFont="1" applyFill="1" applyBorder="1" applyAlignment="1">
      <alignment horizontal="right"/>
    </xf>
    <xf numFmtId="0" fontId="1" fillId="2" borderId="33" xfId="0" applyFont="1" applyFill="1" applyBorder="1" applyAlignment="1">
      <alignment wrapText="1"/>
    </xf>
    <xf numFmtId="4" fontId="1" fillId="2" borderId="23" xfId="0" applyNumberFormat="1" applyFont="1" applyFill="1" applyBorder="1"/>
    <xf numFmtId="0" fontId="1" fillId="2" borderId="38" xfId="0" quotePrefix="1" applyFont="1" applyFill="1" applyBorder="1" applyAlignment="1">
      <alignment horizontal="right"/>
    </xf>
    <xf numFmtId="0" fontId="1" fillId="2" borderId="46" xfId="0" applyFont="1" applyFill="1" applyBorder="1" applyAlignment="1">
      <alignment wrapText="1"/>
    </xf>
    <xf numFmtId="4" fontId="1" fillId="2" borderId="51" xfId="0" applyNumberFormat="1" applyFont="1" applyFill="1" applyBorder="1"/>
    <xf numFmtId="0" fontId="2" fillId="0" borderId="0" xfId="0" applyFont="1" applyAlignment="1">
      <alignment wrapText="1"/>
    </xf>
    <xf numFmtId="0" fontId="2" fillId="4" borderId="26" xfId="0" applyFont="1" applyFill="1" applyBorder="1" applyAlignment="1">
      <alignment horizontal="right"/>
    </xf>
    <xf numFmtId="0" fontId="1" fillId="4" borderId="32" xfId="0" applyFont="1" applyFill="1" applyBorder="1" applyAlignment="1">
      <alignment wrapText="1"/>
    </xf>
    <xf numFmtId="0" fontId="2" fillId="4" borderId="10" xfId="0" applyFont="1" applyFill="1" applyBorder="1" applyAlignment="1">
      <alignment horizontal="right" vertical="center"/>
    </xf>
    <xf numFmtId="4" fontId="1" fillId="4" borderId="19" xfId="0" applyNumberFormat="1" applyFont="1" applyFill="1" applyBorder="1"/>
    <xf numFmtId="0" fontId="1" fillId="2" borderId="38" xfId="0" applyFont="1" applyFill="1" applyBorder="1" applyAlignment="1">
      <alignment horizontal="right"/>
    </xf>
    <xf numFmtId="0" fontId="2" fillId="0" borderId="17" xfId="0" applyFont="1" applyBorder="1"/>
    <xf numFmtId="4" fontId="2" fillId="0" borderId="2" xfId="0" applyNumberFormat="1" applyFont="1" applyBorder="1"/>
    <xf numFmtId="4" fontId="2" fillId="0" borderId="5" xfId="0" applyNumberFormat="1" applyFont="1" applyBorder="1"/>
    <xf numFmtId="4" fontId="2" fillId="0" borderId="18" xfId="0" applyNumberFormat="1" applyFont="1" applyBorder="1"/>
    <xf numFmtId="0" fontId="1" fillId="0" borderId="7" xfId="0" applyFont="1" applyBorder="1" applyAlignment="1">
      <alignment vertical="center" wrapText="1"/>
    </xf>
    <xf numFmtId="4" fontId="2" fillId="0" borderId="6" xfId="0" applyNumberFormat="1" applyFont="1" applyBorder="1" applyProtection="1">
      <protection locked="0"/>
    </xf>
    <xf numFmtId="0" fontId="2" fillId="0" borderId="14" xfId="0" applyFont="1" applyBorder="1" applyAlignment="1">
      <alignment horizontal="left" wrapText="1"/>
    </xf>
    <xf numFmtId="0" fontId="1" fillId="0" borderId="7" xfId="0" applyFont="1" applyBorder="1" applyAlignment="1">
      <alignment horizontal="left"/>
    </xf>
    <xf numFmtId="4" fontId="2" fillId="0" borderId="17" xfId="0" applyNumberFormat="1" applyFont="1" applyBorder="1"/>
    <xf numFmtId="4" fontId="2" fillId="0" borderId="43" xfId="0" applyNumberFormat="1" applyFont="1" applyBorder="1"/>
    <xf numFmtId="4" fontId="1" fillId="0" borderId="2" xfId="0" applyNumberFormat="1" applyFont="1" applyBorder="1"/>
    <xf numFmtId="0" fontId="1" fillId="3" borderId="27" xfId="0" applyFont="1" applyFill="1" applyBorder="1" applyAlignment="1">
      <alignment horizontal="left" wrapText="1"/>
    </xf>
    <xf numFmtId="0" fontId="1" fillId="4" borderId="3" xfId="0" applyFont="1" applyFill="1" applyBorder="1" applyAlignment="1">
      <alignment wrapText="1"/>
    </xf>
    <xf numFmtId="0" fontId="1" fillId="2" borderId="36" xfId="0" applyFont="1" applyFill="1" applyBorder="1" applyAlignment="1">
      <alignment wrapText="1"/>
    </xf>
    <xf numFmtId="0" fontId="1" fillId="2" borderId="27" xfId="0" applyFont="1" applyFill="1" applyBorder="1" applyAlignment="1">
      <alignment wrapText="1"/>
    </xf>
    <xf numFmtId="0" fontId="2" fillId="0" borderId="20" xfId="0" applyFont="1" applyBorder="1" applyProtection="1">
      <protection locked="0"/>
    </xf>
    <xf numFmtId="0" fontId="1" fillId="0" borderId="5" xfId="0" applyFont="1" applyBorder="1" applyProtection="1">
      <protection locked="0"/>
    </xf>
    <xf numFmtId="0" fontId="1" fillId="4" borderId="20" xfId="0" applyFont="1" applyFill="1" applyBorder="1" applyAlignment="1">
      <alignment wrapText="1"/>
    </xf>
    <xf numFmtId="0" fontId="9" fillId="0" borderId="0" xfId="0" quotePrefix="1" applyFont="1" applyAlignment="1">
      <alignment wrapText="1"/>
    </xf>
    <xf numFmtId="4" fontId="1" fillId="5" borderId="6" xfId="0" applyNumberFormat="1" applyFont="1" applyFill="1" applyBorder="1" applyAlignment="1">
      <alignment horizontal="center" vertical="top" wrapText="1"/>
    </xf>
    <xf numFmtId="0" fontId="1" fillId="0" borderId="5" xfId="0" applyFont="1" applyBorder="1" applyAlignment="1">
      <alignment horizontal="center"/>
    </xf>
    <xf numFmtId="0" fontId="2" fillId="0" borderId="20" xfId="0" applyFont="1" applyBorder="1"/>
    <xf numFmtId="0" fontId="2" fillId="0" borderId="36" xfId="0" applyFont="1" applyBorder="1"/>
    <xf numFmtId="0" fontId="2" fillId="0" borderId="44" xfId="0" applyFont="1" applyBorder="1" applyAlignment="1">
      <alignment horizontal="left" indent="1"/>
    </xf>
    <xf numFmtId="0" fontId="2" fillId="0" borderId="3" xfId="0" applyFont="1" applyBorder="1"/>
    <xf numFmtId="4" fontId="2" fillId="5" borderId="2" xfId="0" applyNumberFormat="1" applyFont="1" applyFill="1" applyBorder="1"/>
    <xf numFmtId="0" fontId="1" fillId="0" borderId="7" xfId="0" applyFont="1" applyBorder="1" applyAlignment="1">
      <alignment wrapText="1"/>
    </xf>
    <xf numFmtId="4" fontId="2" fillId="0" borderId="18" xfId="0" applyNumberFormat="1" applyFont="1" applyBorder="1" applyProtection="1">
      <protection locked="0"/>
    </xf>
    <xf numFmtId="4" fontId="2" fillId="0" borderId="43" xfId="0" applyNumberFormat="1" applyFont="1" applyBorder="1" applyProtection="1">
      <protection locked="0"/>
    </xf>
    <xf numFmtId="0" fontId="2" fillId="0" borderId="0" xfId="0" applyFont="1" applyAlignment="1">
      <alignment horizontal="left" wrapText="1"/>
    </xf>
    <xf numFmtId="4" fontId="2" fillId="0" borderId="14" xfId="0" applyNumberFormat="1" applyFont="1" applyBorder="1" applyProtection="1">
      <protection locked="0"/>
    </xf>
    <xf numFmtId="0" fontId="2" fillId="0" borderId="6" xfId="0" applyFont="1" applyBorder="1" applyAlignment="1">
      <alignment wrapText="1"/>
    </xf>
    <xf numFmtId="0" fontId="2" fillId="0" borderId="14" xfId="0" applyFont="1" applyBorder="1" applyAlignment="1">
      <alignment wrapText="1"/>
    </xf>
    <xf numFmtId="4" fontId="1" fillId="2" borderId="47" xfId="0" applyNumberFormat="1" applyFont="1" applyFill="1" applyBorder="1"/>
    <xf numFmtId="0" fontId="1" fillId="0" borderId="0" xfId="0" applyFont="1" applyAlignment="1">
      <alignment wrapText="1"/>
    </xf>
    <xf numFmtId="0" fontId="2" fillId="0" borderId="5" xfId="0" applyFont="1" applyBorder="1" applyProtection="1">
      <protection locked="0"/>
    </xf>
    <xf numFmtId="0" fontId="2" fillId="0" borderId="36" xfId="0" applyFont="1" applyBorder="1" applyProtection="1">
      <protection locked="0"/>
    </xf>
    <xf numFmtId="0" fontId="2" fillId="0" borderId="17" xfId="0" applyFont="1" applyBorder="1" applyProtection="1">
      <protection locked="0"/>
    </xf>
    <xf numFmtId="0" fontId="2" fillId="0" borderId="3" xfId="0" applyFont="1" applyBorder="1" applyProtection="1">
      <protection locked="0"/>
    </xf>
    <xf numFmtId="0" fontId="2" fillId="0" borderId="43" xfId="0" applyFont="1" applyBorder="1" applyProtection="1">
      <protection locked="0"/>
    </xf>
    <xf numFmtId="0" fontId="1" fillId="0" borderId="1" xfId="0" applyFont="1" applyBorder="1" applyAlignment="1">
      <alignment horizontal="left" vertical="top"/>
    </xf>
    <xf numFmtId="0" fontId="1" fillId="0" borderId="17" xfId="0" applyFont="1" applyBorder="1" applyAlignment="1">
      <alignment horizontal="center"/>
    </xf>
    <xf numFmtId="4" fontId="1" fillId="0" borderId="5" xfId="0" applyNumberFormat="1" applyFont="1" applyBorder="1"/>
    <xf numFmtId="0" fontId="1" fillId="0" borderId="44" xfId="0" applyFont="1" applyBorder="1" applyAlignment="1">
      <alignment horizontal="left" vertical="top"/>
    </xf>
    <xf numFmtId="0" fontId="1" fillId="0" borderId="1" xfId="0" applyFont="1" applyBorder="1" applyAlignment="1">
      <alignment horizontal="left"/>
    </xf>
    <xf numFmtId="0" fontId="1" fillId="0" borderId="20" xfId="0" applyFont="1" applyBorder="1" applyAlignment="1">
      <alignment horizontal="center"/>
    </xf>
    <xf numFmtId="4" fontId="1" fillId="0" borderId="3" xfId="0" applyNumberFormat="1" applyFont="1" applyBorder="1"/>
    <xf numFmtId="4" fontId="1" fillId="0" borderId="20" xfId="0" applyNumberFormat="1" applyFont="1" applyBorder="1"/>
    <xf numFmtId="0" fontId="1" fillId="2" borderId="27" xfId="0" applyFont="1" applyFill="1" applyBorder="1" applyAlignment="1">
      <alignment vertical="top" wrapText="1"/>
    </xf>
    <xf numFmtId="0" fontId="2" fillId="0" borderId="4" xfId="0" applyFont="1" applyBorder="1"/>
    <xf numFmtId="0" fontId="2" fillId="0" borderId="44" xfId="0" applyFont="1" applyBorder="1"/>
    <xf numFmtId="4" fontId="13" fillId="0" borderId="0" xfId="0" applyNumberFormat="1" applyFont="1"/>
    <xf numFmtId="0" fontId="2" fillId="0" borderId="5" xfId="0" applyFont="1" applyBorder="1" applyAlignment="1">
      <alignment vertical="center"/>
    </xf>
    <xf numFmtId="0" fontId="1" fillId="2" borderId="2" xfId="0" applyFont="1" applyFill="1" applyBorder="1" applyAlignment="1">
      <alignment horizontal="center" vertical="center" wrapText="1"/>
    </xf>
    <xf numFmtId="0" fontId="1" fillId="2" borderId="28" xfId="0" applyFont="1" applyFill="1" applyBorder="1" applyAlignment="1">
      <alignment vertical="top"/>
    </xf>
    <xf numFmtId="0" fontId="1" fillId="7" borderId="0" xfId="0" applyFont="1" applyFill="1"/>
    <xf numFmtId="0" fontId="1" fillId="2" borderId="2" xfId="0" applyFont="1" applyFill="1" applyBorder="1" applyAlignment="1">
      <alignment horizontal="center"/>
    </xf>
    <xf numFmtId="4" fontId="1" fillId="2" borderId="6" xfId="0" applyNumberFormat="1" applyFont="1" applyFill="1" applyBorder="1" applyAlignment="1">
      <alignment horizontal="center" vertical="center" wrapText="1"/>
    </xf>
    <xf numFmtId="0" fontId="1" fillId="0" borderId="0" xfId="0" applyFont="1" applyAlignment="1">
      <alignment horizontal="center" wrapText="1"/>
    </xf>
    <xf numFmtId="4" fontId="1" fillId="2" borderId="43" xfId="0" applyNumberFormat="1" applyFont="1" applyFill="1" applyBorder="1" applyAlignment="1">
      <alignment horizontal="center" vertical="top" wrapText="1"/>
    </xf>
    <xf numFmtId="0" fontId="16" fillId="0" borderId="0" xfId="0" applyFont="1" applyProtection="1">
      <protection locked="0"/>
    </xf>
    <xf numFmtId="0" fontId="1" fillId="0" borderId="0" xfId="0" applyFont="1" applyAlignment="1">
      <alignment vertical="center"/>
    </xf>
    <xf numFmtId="0" fontId="1" fillId="0" borderId="4" xfId="0" applyFont="1" applyBorder="1" applyAlignment="1">
      <alignment vertical="center"/>
    </xf>
    <xf numFmtId="4" fontId="1" fillId="0" borderId="19" xfId="0" applyNumberFormat="1" applyFont="1" applyBorder="1"/>
    <xf numFmtId="0" fontId="1" fillId="0" borderId="49" xfId="0" applyFont="1" applyBorder="1" applyAlignment="1">
      <alignment horizontal="justify" wrapText="1"/>
    </xf>
    <xf numFmtId="0" fontId="2" fillId="0" borderId="3" xfId="0" applyFont="1" applyBorder="1" applyAlignment="1">
      <alignment horizontal="center"/>
    </xf>
    <xf numFmtId="0" fontId="1" fillId="0" borderId="45" xfId="0" applyFont="1" applyBorder="1" applyAlignment="1">
      <alignment horizontal="left"/>
    </xf>
    <xf numFmtId="0" fontId="2" fillId="0" borderId="0" xfId="3"/>
    <xf numFmtId="0" fontId="6" fillId="0" borderId="0" xfId="0" applyFont="1" applyAlignment="1">
      <alignment horizontal="left" wrapText="1"/>
    </xf>
    <xf numFmtId="0" fontId="2" fillId="0" borderId="0" xfId="0" applyFont="1" applyAlignment="1">
      <alignment horizontal="justify" vertical="top" wrapText="1"/>
    </xf>
    <xf numFmtId="0" fontId="2" fillId="0" borderId="0" xfId="0" applyFont="1" applyAlignment="1">
      <alignment vertical="center"/>
    </xf>
    <xf numFmtId="0" fontId="18" fillId="0" borderId="0" xfId="0" quotePrefix="1" applyFont="1" applyAlignment="1">
      <alignment horizontal="left" wrapText="1" indent="1"/>
    </xf>
    <xf numFmtId="0" fontId="2" fillId="0" borderId="49" xfId="0" applyFont="1" applyBorder="1" applyAlignment="1">
      <alignment horizontal="justify" vertical="center" wrapText="1"/>
    </xf>
    <xf numFmtId="0" fontId="16" fillId="0" borderId="0" xfId="0" applyFont="1"/>
    <xf numFmtId="0" fontId="16" fillId="0" borderId="0" xfId="3" applyFont="1"/>
    <xf numFmtId="0" fontId="16" fillId="0" borderId="0" xfId="4" applyFont="1"/>
    <xf numFmtId="0" fontId="17" fillId="0" borderId="0" xfId="0" applyFont="1" applyAlignment="1">
      <alignment horizontal="justify"/>
    </xf>
    <xf numFmtId="0" fontId="1" fillId="0" borderId="1" xfId="0" applyFont="1" applyBorder="1" applyAlignment="1">
      <alignment horizontal="center" wrapText="1"/>
    </xf>
    <xf numFmtId="0" fontId="1" fillId="0" borderId="5" xfId="0" applyFont="1" applyBorder="1" applyAlignment="1">
      <alignment horizont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xf>
    <xf numFmtId="0" fontId="1" fillId="0" borderId="45" xfId="0" applyFont="1" applyBorder="1"/>
    <xf numFmtId="0" fontId="2" fillId="0" borderId="36" xfId="0" applyFont="1" applyBorder="1"/>
    <xf numFmtId="0" fontId="2" fillId="0" borderId="17" xfId="0" applyFont="1" applyBorder="1"/>
    <xf numFmtId="0" fontId="1" fillId="0" borderId="4" xfId="0" applyFont="1" applyBorder="1"/>
    <xf numFmtId="0" fontId="2" fillId="0" borderId="0" xfId="0" applyFont="1"/>
    <xf numFmtId="0" fontId="2" fillId="0" borderId="18" xfId="0" applyFont="1" applyBorder="1"/>
    <xf numFmtId="0" fontId="1" fillId="0" borderId="44" xfId="0" applyFont="1" applyBorder="1"/>
    <xf numFmtId="0" fontId="2" fillId="0" borderId="3" xfId="0" applyFont="1" applyBorder="1"/>
    <xf numFmtId="0" fontId="2" fillId="0" borderId="43" xfId="0" applyFont="1" applyBorder="1"/>
    <xf numFmtId="0" fontId="2" fillId="0" borderId="3" xfId="0" applyFont="1" applyBorder="1" applyAlignment="1">
      <alignment horizontal="center"/>
    </xf>
    <xf numFmtId="0" fontId="1" fillId="0" borderId="5" xfId="0" applyFont="1" applyBorder="1" applyAlignment="1">
      <alignment horizontal="center" vertical="center" wrapText="1"/>
    </xf>
    <xf numFmtId="0" fontId="2" fillId="0" borderId="20" xfId="0" applyFont="1" applyBorder="1" applyAlignment="1">
      <alignment horizontal="center"/>
    </xf>
    <xf numFmtId="0" fontId="1" fillId="0" borderId="45" xfId="0" applyFont="1" applyBorder="1" applyAlignment="1">
      <alignment horizontal="left"/>
    </xf>
    <xf numFmtId="0" fontId="1" fillId="0" borderId="36" xfId="0" applyFont="1" applyBorder="1" applyAlignment="1">
      <alignment horizontal="left"/>
    </xf>
    <xf numFmtId="0" fontId="1" fillId="0" borderId="17" xfId="0" applyFont="1" applyBorder="1" applyAlignment="1">
      <alignment horizontal="left"/>
    </xf>
    <xf numFmtId="0" fontId="1" fillId="0" borderId="4" xfId="0" applyFont="1" applyBorder="1" applyAlignment="1">
      <alignment horizontal="left"/>
    </xf>
    <xf numFmtId="0" fontId="1" fillId="0" borderId="0" xfId="0" applyFont="1" applyAlignment="1">
      <alignment horizontal="left"/>
    </xf>
    <xf numFmtId="0" fontId="1" fillId="0" borderId="18" xfId="0" applyFont="1" applyBorder="1" applyAlignment="1">
      <alignment horizontal="left"/>
    </xf>
    <xf numFmtId="0" fontId="1" fillId="0" borderId="44" xfId="0" applyFont="1" applyBorder="1" applyAlignment="1">
      <alignment horizontal="left"/>
    </xf>
    <xf numFmtId="0" fontId="1" fillId="0" borderId="3" xfId="0" applyFont="1" applyBorder="1" applyAlignment="1">
      <alignment horizontal="left"/>
    </xf>
    <xf numFmtId="0" fontId="1" fillId="0" borderId="43" xfId="0" applyFont="1" applyBorder="1" applyAlignment="1">
      <alignment horizontal="left"/>
    </xf>
    <xf numFmtId="0" fontId="1" fillId="0" borderId="20" xfId="0" applyFont="1" applyBorder="1" applyAlignment="1">
      <alignment horizontal="center" wrapText="1"/>
    </xf>
    <xf numFmtId="4" fontId="11" fillId="0" borderId="1" xfId="0" applyNumberFormat="1" applyFont="1" applyBorder="1" applyAlignment="1">
      <alignment horizontal="center" vertical="center" wrapText="1"/>
    </xf>
    <xf numFmtId="4" fontId="11" fillId="0" borderId="5" xfId="0" applyNumberFormat="1" applyFont="1" applyBorder="1" applyAlignment="1">
      <alignment horizontal="center" vertical="center"/>
    </xf>
    <xf numFmtId="4" fontId="11" fillId="0" borderId="1" xfId="0" applyNumberFormat="1" applyFont="1" applyBorder="1" applyAlignment="1">
      <alignment horizontal="center" vertical="center"/>
    </xf>
    <xf numFmtId="0" fontId="1" fillId="0" borderId="0" xfId="0" applyFont="1"/>
    <xf numFmtId="0" fontId="1" fillId="0" borderId="18" xfId="0" applyFont="1" applyBorder="1"/>
    <xf numFmtId="0" fontId="1" fillId="0" borderId="3" xfId="0" applyFont="1" applyBorder="1"/>
    <xf numFmtId="0" fontId="1" fillId="0" borderId="43" xfId="0" applyFont="1" applyBorder="1"/>
    <xf numFmtId="0" fontId="2" fillId="0" borderId="45" xfId="0" applyFont="1" applyBorder="1" applyAlignment="1">
      <alignment horizontal="left" vertical="top"/>
    </xf>
    <xf numFmtId="0" fontId="2" fillId="0" borderId="36" xfId="0" applyFont="1" applyBorder="1" applyAlignment="1">
      <alignment horizontal="left" vertical="top"/>
    </xf>
    <xf numFmtId="0" fontId="2" fillId="0" borderId="17"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18"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left" vertical="top"/>
    </xf>
    <xf numFmtId="0" fontId="2" fillId="0" borderId="43" xfId="0" applyFont="1" applyBorder="1" applyAlignment="1">
      <alignment horizontal="left" vertical="top"/>
    </xf>
    <xf numFmtId="0" fontId="2" fillId="0" borderId="45"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36" xfId="0" applyFont="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4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0" fontId="1" fillId="4" borderId="28" xfId="0" applyFont="1" applyFill="1" applyBorder="1" applyAlignment="1">
      <alignment horizontal="left" vertical="center" wrapText="1"/>
    </xf>
    <xf numFmtId="0" fontId="1" fillId="4" borderId="47" xfId="0" applyFont="1" applyFill="1" applyBorder="1" applyAlignment="1">
      <alignment horizontal="left" vertical="center" wrapText="1"/>
    </xf>
  </cellXfs>
  <cellStyles count="6">
    <cellStyle name="Enllaç" xfId="1" builtinId="8"/>
    <cellStyle name="Normal" xfId="0" builtinId="0"/>
    <cellStyle name="Normal 2" xfId="2" xr:uid="{00000000-0005-0000-0000-000002000000}"/>
    <cellStyle name="Normal 3" xfId="3" xr:uid="{00000000-0005-0000-0000-000003000000}"/>
    <cellStyle name="Normal 3 2" xfId="4" xr:uid="{00000000-0005-0000-0000-000004000000}"/>
    <cellStyle name="Normal 4" xfId="5" xr:uid="{00000000-0005-0000-0000-000005000000}"/>
  </cellStyles>
  <dxfs count="1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E1C14D"/>
      <color rgb="FFFFFF99"/>
      <color rgb="FF39E40A"/>
      <color rgb="FFA2F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2953385</xdr:colOff>
      <xdr:row>1</xdr:row>
      <xdr:rowOff>152400</xdr:rowOff>
    </xdr:to>
    <xdr:pic>
      <xdr:nvPicPr>
        <xdr:cNvPr id="3" name="Imatge 2" descr="Logotip del Departament d'Economia i Finances, Generalitat de Catalunya">
          <a:extLst>
            <a:ext uri="{FF2B5EF4-FFF2-40B4-BE49-F238E27FC236}">
              <a16:creationId xmlns:a16="http://schemas.microsoft.com/office/drawing/2014/main" id="{A2F18900-1C50-74E5-4248-00617E552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3385" cy="323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gencat.cat/economia/doc/doc_23662608_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ull1"/>
  <dimension ref="A1:A33"/>
  <sheetViews>
    <sheetView workbookViewId="0">
      <selection sqref="A1:XFD1048576"/>
    </sheetView>
  </sheetViews>
  <sheetFormatPr defaultColWidth="9.1796875" defaultRowHeight="12.5" x14ac:dyDescent="0.25"/>
  <cols>
    <col min="1" max="1" width="100.81640625" style="11" customWidth="1"/>
    <col min="2" max="2" width="10.1796875" customWidth="1"/>
  </cols>
  <sheetData>
    <row r="1" spans="1:1" ht="13" x14ac:dyDescent="0.3">
      <c r="A1" s="27" t="s">
        <v>281</v>
      </c>
    </row>
    <row r="2" spans="1:1" ht="13" x14ac:dyDescent="0.3">
      <c r="A2" s="27"/>
    </row>
    <row r="3" spans="1:1" ht="14" x14ac:dyDescent="0.3">
      <c r="A3" s="155" t="s">
        <v>278</v>
      </c>
    </row>
    <row r="4" spans="1:1" ht="14" x14ac:dyDescent="0.3">
      <c r="A4" s="155"/>
    </row>
    <row r="5" spans="1:1" ht="13" x14ac:dyDescent="0.3">
      <c r="A5" s="27" t="s">
        <v>282</v>
      </c>
    </row>
    <row r="7" spans="1:1" ht="13" x14ac:dyDescent="0.3">
      <c r="A7" s="156" t="s">
        <v>155</v>
      </c>
    </row>
    <row r="8" spans="1:1" ht="13" x14ac:dyDescent="0.3">
      <c r="A8" s="163"/>
    </row>
    <row r="9" spans="1:1" ht="26" x14ac:dyDescent="0.3">
      <c r="A9" s="157" t="s">
        <v>154</v>
      </c>
    </row>
    <row r="10" spans="1:1" ht="3.75" customHeight="1" x14ac:dyDescent="0.3">
      <c r="A10" s="157"/>
    </row>
    <row r="11" spans="1:1" ht="75" customHeight="1" x14ac:dyDescent="0.25">
      <c r="A11" s="158" t="s">
        <v>262</v>
      </c>
    </row>
    <row r="12" spans="1:1" x14ac:dyDescent="0.25">
      <c r="A12" s="158"/>
    </row>
    <row r="13" spans="1:1" ht="25.5" x14ac:dyDescent="0.25">
      <c r="A13" s="158" t="s">
        <v>279</v>
      </c>
    </row>
    <row r="14" spans="1:1" x14ac:dyDescent="0.25">
      <c r="A14" s="158"/>
    </row>
    <row r="15" spans="1:1" ht="37.5" x14ac:dyDescent="0.25">
      <c r="A15" s="158" t="s">
        <v>146</v>
      </c>
    </row>
    <row r="16" spans="1:1" x14ac:dyDescent="0.25">
      <c r="A16" s="158"/>
    </row>
    <row r="17" spans="1:1" ht="13" x14ac:dyDescent="0.3">
      <c r="A17" s="157" t="s">
        <v>147</v>
      </c>
    </row>
    <row r="19" spans="1:1" x14ac:dyDescent="0.25">
      <c r="A19" s="158" t="s">
        <v>283</v>
      </c>
    </row>
    <row r="20" spans="1:1" x14ac:dyDescent="0.25">
      <c r="A20" s="158" t="s">
        <v>148</v>
      </c>
    </row>
    <row r="21" spans="1:1" x14ac:dyDescent="0.25">
      <c r="A21" s="158" t="s">
        <v>149</v>
      </c>
    </row>
    <row r="22" spans="1:1" x14ac:dyDescent="0.25">
      <c r="A22" s="158" t="s">
        <v>96</v>
      </c>
    </row>
    <row r="23" spans="1:1" ht="63" customHeight="1" x14ac:dyDescent="0.25">
      <c r="A23" s="164" t="s">
        <v>150</v>
      </c>
    </row>
    <row r="24" spans="1:1" x14ac:dyDescent="0.25">
      <c r="A24" s="158" t="s">
        <v>151</v>
      </c>
    </row>
    <row r="25" spans="1:1" ht="25" x14ac:dyDescent="0.25">
      <c r="A25" s="158" t="s">
        <v>152</v>
      </c>
    </row>
    <row r="26" spans="1:1" x14ac:dyDescent="0.25">
      <c r="A26" s="158" t="s">
        <v>153</v>
      </c>
    </row>
    <row r="27" spans="1:1" ht="38" x14ac:dyDescent="0.25">
      <c r="A27" s="158" t="s">
        <v>284</v>
      </c>
    </row>
    <row r="28" spans="1:1" x14ac:dyDescent="0.25">
      <c r="A28" s="158"/>
    </row>
    <row r="29" spans="1:1" x14ac:dyDescent="0.25">
      <c r="A29" s="158"/>
    </row>
    <row r="30" spans="1:1" ht="25" x14ac:dyDescent="0.25">
      <c r="A30" s="158" t="s">
        <v>286</v>
      </c>
    </row>
    <row r="31" spans="1:1" ht="25" x14ac:dyDescent="0.25">
      <c r="A31" s="165" t="s">
        <v>285</v>
      </c>
    </row>
    <row r="33" spans="1:1" x14ac:dyDescent="0.25">
      <c r="A33" s="166"/>
    </row>
  </sheetData>
  <phoneticPr fontId="3" type="noConversion"/>
  <hyperlinks>
    <hyperlink ref="A31" r:id="rId1" display="Instruccions per a l'elaboració del balanç i compte de pèrdues i guanys dels pressupostos de la Generalitat per a l'any 2010" xr:uid="{00000000-0004-0000-0000-000000000000}"/>
  </hyperlinks>
  <pageMargins left="0.75" right="0.75" top="1" bottom="1" header="0" footer="0"/>
  <pageSetup paperSize="9" orientation="portrait" r:id="rId2"/>
  <headerFooter alignWithMargins="0"/>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ull2">
    <pageSetUpPr fitToPage="1"/>
  </sheetPr>
  <dimension ref="A4:B34"/>
  <sheetViews>
    <sheetView showGridLines="0" tabSelected="1" workbookViewId="0">
      <selection activeCell="A9" sqref="A9"/>
    </sheetView>
  </sheetViews>
  <sheetFormatPr defaultColWidth="9.1796875" defaultRowHeight="12.5" x14ac:dyDescent="0.25"/>
  <cols>
    <col min="1" max="1" width="100.81640625" style="11" customWidth="1"/>
    <col min="2" max="2" width="10.1796875" customWidth="1"/>
  </cols>
  <sheetData>
    <row r="4" spans="1:2" s="11" customFormat="1" ht="13" x14ac:dyDescent="0.3">
      <c r="A4" s="27" t="s">
        <v>499</v>
      </c>
    </row>
    <row r="5" spans="1:2" s="11" customFormat="1" ht="5.25" customHeight="1" x14ac:dyDescent="0.3">
      <c r="A5" s="27"/>
    </row>
    <row r="6" spans="1:2" s="11" customFormat="1" ht="14" x14ac:dyDescent="0.3">
      <c r="A6" s="305" t="s">
        <v>497</v>
      </c>
    </row>
    <row r="7" spans="1:2" s="11" customFormat="1" ht="9" customHeight="1" x14ac:dyDescent="0.3">
      <c r="A7" s="155"/>
    </row>
    <row r="8" spans="1:2" s="11" customFormat="1" ht="13" x14ac:dyDescent="0.3">
      <c r="A8" s="27" t="s">
        <v>500</v>
      </c>
    </row>
    <row r="9" spans="1:2" s="11" customFormat="1" ht="6.75" customHeight="1" x14ac:dyDescent="0.25"/>
    <row r="10" spans="1:2" s="11" customFormat="1" ht="13" x14ac:dyDescent="0.3">
      <c r="A10" s="156" t="s">
        <v>155</v>
      </c>
    </row>
    <row r="11" spans="1:2" s="11" customFormat="1" ht="7.5" customHeight="1" x14ac:dyDescent="0.3">
      <c r="A11" s="163"/>
    </row>
    <row r="12" spans="1:2" s="11" customFormat="1" ht="69.75" customHeight="1" x14ac:dyDescent="0.25">
      <c r="A12" s="306" t="s">
        <v>520</v>
      </c>
      <c r="B12" s="307"/>
    </row>
    <row r="13" spans="1:2" s="11" customFormat="1" ht="4.5" customHeight="1" x14ac:dyDescent="0.3">
      <c r="A13" s="157"/>
    </row>
    <row r="14" spans="1:2" s="11" customFormat="1" ht="75" x14ac:dyDescent="0.25">
      <c r="A14" s="158" t="s">
        <v>447</v>
      </c>
    </row>
    <row r="15" spans="1:2" s="11" customFormat="1" ht="6.75" customHeight="1" x14ac:dyDescent="0.25">
      <c r="A15" s="158"/>
    </row>
    <row r="16" spans="1:2" s="11" customFormat="1" ht="37.5" x14ac:dyDescent="0.25">
      <c r="A16" s="158" t="s">
        <v>448</v>
      </c>
    </row>
    <row r="17" spans="1:2" s="11" customFormat="1" ht="7.5" customHeight="1" x14ac:dyDescent="0.25">
      <c r="A17" s="158"/>
    </row>
    <row r="18" spans="1:2" s="11" customFormat="1" ht="37.5" x14ac:dyDescent="0.25">
      <c r="A18" s="158" t="s">
        <v>501</v>
      </c>
    </row>
    <row r="19" spans="1:2" ht="28" x14ac:dyDescent="0.3">
      <c r="A19" s="308" t="s">
        <v>502</v>
      </c>
      <c r="B19" s="11"/>
    </row>
    <row r="20" spans="1:2" ht="28" x14ac:dyDescent="0.3">
      <c r="A20" s="308" t="s">
        <v>503</v>
      </c>
      <c r="B20" s="11"/>
    </row>
    <row r="21" spans="1:2" ht="28" x14ac:dyDescent="0.3">
      <c r="A21" s="308" t="s">
        <v>393</v>
      </c>
      <c r="B21" s="11"/>
    </row>
    <row r="22" spans="1:2" s="11" customFormat="1" ht="13" x14ac:dyDescent="0.3">
      <c r="A22" s="255"/>
    </row>
    <row r="23" spans="1:2" s="11" customFormat="1" ht="13" x14ac:dyDescent="0.3">
      <c r="A23" s="157" t="s">
        <v>322</v>
      </c>
    </row>
    <row r="24" spans="1:2" s="11" customFormat="1" ht="1.5" customHeight="1" thickBot="1" x14ac:dyDescent="0.3"/>
    <row r="25" spans="1:2" s="11" customFormat="1" ht="27.75" customHeight="1" x14ac:dyDescent="0.3">
      <c r="A25" s="214" t="s">
        <v>504</v>
      </c>
    </row>
    <row r="26" spans="1:2" s="11" customFormat="1" ht="20.25" customHeight="1" x14ac:dyDescent="0.25">
      <c r="A26" s="215" t="s">
        <v>148</v>
      </c>
    </row>
    <row r="27" spans="1:2" s="11" customFormat="1" ht="19.5" customHeight="1" x14ac:dyDescent="0.25">
      <c r="A27" s="215" t="s">
        <v>149</v>
      </c>
    </row>
    <row r="28" spans="1:2" s="11" customFormat="1" ht="20.25" customHeight="1" x14ac:dyDescent="0.25">
      <c r="A28" s="215" t="s">
        <v>96</v>
      </c>
    </row>
    <row r="29" spans="1:2" s="11" customFormat="1" ht="66.650000000000006" customHeight="1" x14ac:dyDescent="0.25">
      <c r="A29" s="216" t="s">
        <v>326</v>
      </c>
    </row>
    <row r="30" spans="1:2" s="11" customFormat="1" ht="21" customHeight="1" x14ac:dyDescent="0.25">
      <c r="A30" s="309" t="s">
        <v>151</v>
      </c>
    </row>
    <row r="31" spans="1:2" s="11" customFormat="1" ht="15" customHeight="1" x14ac:dyDescent="0.25">
      <c r="A31" s="215" t="s">
        <v>449</v>
      </c>
    </row>
    <row r="32" spans="1:2" s="11" customFormat="1" ht="42.75" customHeight="1" x14ac:dyDescent="0.3">
      <c r="A32" s="301" t="s">
        <v>505</v>
      </c>
    </row>
    <row r="33" spans="1:1" s="11" customFormat="1" ht="43.5" customHeight="1" thickBot="1" x14ac:dyDescent="0.35">
      <c r="A33" s="217" t="s">
        <v>496</v>
      </c>
    </row>
    <row r="34" spans="1:1" x14ac:dyDescent="0.25">
      <c r="A34" s="166"/>
    </row>
  </sheetData>
  <sheetProtection algorithmName="SHA-512" hashValue="jwNiM8CTpuRs8vE4Fdxsws2NjdXhx990XO/A8/ek+6PjwlmbmkULw3a4P6mgFORsaoYL3MoHx0GYnqDI14dcKw==" saltValue="FkZWs3BFbhtaUuAhoCrGCA==" spinCount="100000" sheet="1" objects="1" scenarios="1" formatCells="0"/>
  <pageMargins left="0.70866141732283472" right="0.70866141732283472" top="0.74803149606299213" bottom="0.74803149606299213" header="0.31496062992125984" footer="0.31496062992125984"/>
  <pageSetup paperSize="9" scale="88"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ull3">
    <pageSetUpPr fitToPage="1"/>
  </sheetPr>
  <dimension ref="A1:F69"/>
  <sheetViews>
    <sheetView showGridLines="0" workbookViewId="0">
      <selection activeCell="B21" sqref="B21"/>
    </sheetView>
  </sheetViews>
  <sheetFormatPr defaultColWidth="9.1796875" defaultRowHeight="12.5" x14ac:dyDescent="0.25"/>
  <cols>
    <col min="1" max="1" width="66.81640625" style="11" customWidth="1"/>
    <col min="2" max="3" width="18.453125" style="11" customWidth="1"/>
    <col min="4" max="4" width="4.1796875" style="11" customWidth="1"/>
    <col min="5" max="6" width="13.81640625" style="135" customWidth="1"/>
    <col min="7" max="7" width="9.1796875" style="11"/>
    <col min="8" max="8" width="9.1796875" style="11" customWidth="1"/>
    <col min="9" max="16384" width="9.1796875" style="11"/>
  </cols>
  <sheetData>
    <row r="1" spans="1:6" ht="13" x14ac:dyDescent="0.3">
      <c r="A1" s="27" t="s">
        <v>499</v>
      </c>
    </row>
    <row r="2" spans="1:6" ht="13" x14ac:dyDescent="0.3">
      <c r="A2" s="27" t="s">
        <v>0</v>
      </c>
    </row>
    <row r="3" spans="1:6" ht="13" x14ac:dyDescent="0.3">
      <c r="A3" s="27"/>
    </row>
    <row r="4" spans="1:6" ht="13" x14ac:dyDescent="0.3">
      <c r="A4" s="318" t="s">
        <v>77</v>
      </c>
      <c r="B4" s="319"/>
      <c r="C4" s="319"/>
      <c r="D4" s="319"/>
      <c r="E4" s="319"/>
      <c r="F4" s="320"/>
    </row>
    <row r="5" spans="1:6" ht="13" x14ac:dyDescent="0.3">
      <c r="A5" s="321" t="s">
        <v>78</v>
      </c>
      <c r="B5" s="322"/>
      <c r="C5" s="322"/>
      <c r="D5" s="322"/>
      <c r="E5" s="322"/>
      <c r="F5" s="323"/>
    </row>
    <row r="6" spans="1:6" ht="13" x14ac:dyDescent="0.3">
      <c r="A6" s="324" t="s">
        <v>79</v>
      </c>
      <c r="B6" s="325"/>
      <c r="C6" s="325"/>
      <c r="D6" s="325"/>
      <c r="E6" s="325"/>
      <c r="F6" s="326"/>
    </row>
    <row r="7" spans="1:6" x14ac:dyDescent="0.25">
      <c r="B7" s="327" t="s">
        <v>1</v>
      </c>
      <c r="C7" s="327"/>
    </row>
    <row r="8" spans="1:6" ht="26" x14ac:dyDescent="0.3">
      <c r="A8" s="6" t="s">
        <v>72</v>
      </c>
      <c r="B8" s="14" t="s">
        <v>506</v>
      </c>
      <c r="C8" s="15" t="s">
        <v>507</v>
      </c>
      <c r="E8" s="314" t="s">
        <v>76</v>
      </c>
      <c r="F8" s="315"/>
    </row>
    <row r="9" spans="1:6" ht="13" x14ac:dyDescent="0.25">
      <c r="A9" s="7" t="s">
        <v>3</v>
      </c>
      <c r="B9" s="54">
        <f>+B10+B11+B12+B13+B14+B15+B16</f>
        <v>0</v>
      </c>
      <c r="C9" s="54">
        <f>+C10+C11+C12+C13+C14+C15+C16</f>
        <v>0</v>
      </c>
      <c r="E9" s="29"/>
      <c r="F9" s="29"/>
    </row>
    <row r="10" spans="1:6" ht="13" x14ac:dyDescent="0.25">
      <c r="A10" s="8" t="s">
        <v>85</v>
      </c>
      <c r="B10" s="16">
        <v>0</v>
      </c>
      <c r="C10" s="16">
        <v>0</v>
      </c>
      <c r="E10" s="18" t="str">
        <f>IF(B10&gt;=0,"Correcte","Error")</f>
        <v>Correcte</v>
      </c>
      <c r="F10" s="18" t="str">
        <f>IF(C10&gt;=0,"Correcte","Error")</f>
        <v>Correcte</v>
      </c>
    </row>
    <row r="11" spans="1:6" ht="13" x14ac:dyDescent="0.25">
      <c r="A11" s="8" t="s">
        <v>86</v>
      </c>
      <c r="B11" s="16">
        <v>0</v>
      </c>
      <c r="C11" s="16">
        <v>0</v>
      </c>
      <c r="E11" s="18" t="str">
        <f t="shared" ref="E11:F16" si="0">IF(B11&gt;=0,"Correcte","Error")</f>
        <v>Correcte</v>
      </c>
      <c r="F11" s="18" t="str">
        <f t="shared" si="0"/>
        <v>Correcte</v>
      </c>
    </row>
    <row r="12" spans="1:6" ht="13" x14ac:dyDescent="0.25">
      <c r="A12" s="8" t="s">
        <v>87</v>
      </c>
      <c r="B12" s="16">
        <v>0</v>
      </c>
      <c r="C12" s="16">
        <v>0</v>
      </c>
      <c r="E12" s="18" t="str">
        <f t="shared" si="0"/>
        <v>Correcte</v>
      </c>
      <c r="F12" s="18" t="str">
        <f t="shared" si="0"/>
        <v>Correcte</v>
      </c>
    </row>
    <row r="13" spans="1:6" ht="13" x14ac:dyDescent="0.25">
      <c r="A13" s="8" t="s">
        <v>95</v>
      </c>
      <c r="B13" s="16">
        <v>0</v>
      </c>
      <c r="C13" s="16">
        <v>0</v>
      </c>
      <c r="E13" s="18" t="str">
        <f t="shared" si="0"/>
        <v>Correcte</v>
      </c>
      <c r="F13" s="18" t="str">
        <f t="shared" si="0"/>
        <v>Correcte</v>
      </c>
    </row>
    <row r="14" spans="1:6" ht="13" x14ac:dyDescent="0.25">
      <c r="A14" s="8" t="s">
        <v>4</v>
      </c>
      <c r="B14" s="16">
        <v>0</v>
      </c>
      <c r="C14" s="16">
        <v>0</v>
      </c>
      <c r="E14" s="18" t="str">
        <f t="shared" si="0"/>
        <v>Correcte</v>
      </c>
      <c r="F14" s="18" t="str">
        <f t="shared" si="0"/>
        <v>Correcte</v>
      </c>
    </row>
    <row r="15" spans="1:6" ht="13" x14ac:dyDescent="0.25">
      <c r="A15" s="8" t="s">
        <v>101</v>
      </c>
      <c r="B15" s="16">
        <v>0</v>
      </c>
      <c r="C15" s="16">
        <v>0</v>
      </c>
      <c r="E15" s="18" t="str">
        <f t="shared" si="0"/>
        <v>Correcte</v>
      </c>
      <c r="F15" s="18" t="str">
        <f t="shared" si="0"/>
        <v>Correcte</v>
      </c>
    </row>
    <row r="16" spans="1:6" ht="13" x14ac:dyDescent="0.25">
      <c r="A16" s="8" t="s">
        <v>398</v>
      </c>
      <c r="B16" s="16">
        <v>0</v>
      </c>
      <c r="C16" s="16">
        <v>0</v>
      </c>
      <c r="E16" s="18" t="str">
        <f t="shared" si="0"/>
        <v>Correcte</v>
      </c>
      <c r="F16" s="18" t="str">
        <f t="shared" si="0"/>
        <v>Correcte</v>
      </c>
    </row>
    <row r="17" spans="1:6" ht="13" x14ac:dyDescent="0.25">
      <c r="A17" s="7" t="s">
        <v>5</v>
      </c>
      <c r="B17" s="54">
        <f>+B18+B21+B22+B23+B24+B25+B26</f>
        <v>0</v>
      </c>
      <c r="C17" s="54">
        <f>+C18+C21+C22+C23+C24+C25+C26</f>
        <v>0</v>
      </c>
      <c r="E17" s="29"/>
      <c r="F17" s="29"/>
    </row>
    <row r="18" spans="1:6" ht="13" x14ac:dyDescent="0.25">
      <c r="A18" s="8" t="s">
        <v>6</v>
      </c>
      <c r="B18" s="54">
        <f>+B19+B20</f>
        <v>0</v>
      </c>
      <c r="C18" s="54">
        <f>+C19+C20</f>
        <v>0</v>
      </c>
      <c r="E18" s="29"/>
      <c r="F18" s="29"/>
    </row>
    <row r="19" spans="1:6" ht="13" x14ac:dyDescent="0.25">
      <c r="A19" s="9" t="s">
        <v>7</v>
      </c>
      <c r="B19" s="16">
        <v>0</v>
      </c>
      <c r="C19" s="16">
        <v>0</v>
      </c>
      <c r="E19" s="18" t="str">
        <f>IF(B19&gt;=0,"Correcte","Error")</f>
        <v>Correcte</v>
      </c>
      <c r="F19" s="18" t="str">
        <f>IF(C19&gt;=0,"Correcte","Error")</f>
        <v>Correcte</v>
      </c>
    </row>
    <row r="20" spans="1:6" ht="13" x14ac:dyDescent="0.25">
      <c r="A20" s="9" t="s">
        <v>399</v>
      </c>
      <c r="B20" s="16">
        <v>0</v>
      </c>
      <c r="C20" s="16">
        <v>0</v>
      </c>
      <c r="E20" s="18" t="str">
        <f t="shared" ref="E20:F26" si="1">IF(B20&gt;=0,"Correcte","Error")</f>
        <v>Correcte</v>
      </c>
      <c r="F20" s="18" t="str">
        <f t="shared" si="1"/>
        <v>Correcte</v>
      </c>
    </row>
    <row r="21" spans="1:6" ht="13" x14ac:dyDescent="0.25">
      <c r="A21" s="8" t="s">
        <v>8</v>
      </c>
      <c r="B21" s="16">
        <v>0</v>
      </c>
      <c r="C21" s="16">
        <v>0</v>
      </c>
      <c r="E21" s="18" t="str">
        <f t="shared" si="1"/>
        <v>Correcte</v>
      </c>
      <c r="F21" s="18" t="str">
        <f t="shared" si="1"/>
        <v>Correcte</v>
      </c>
    </row>
    <row r="22" spans="1:6" ht="13" x14ac:dyDescent="0.25">
      <c r="A22" s="8" t="s">
        <v>274</v>
      </c>
      <c r="B22" s="16">
        <v>0</v>
      </c>
      <c r="C22" s="16">
        <v>0</v>
      </c>
      <c r="E22" s="18" t="str">
        <f t="shared" si="1"/>
        <v>Correcte</v>
      </c>
      <c r="F22" s="18" t="str">
        <f t="shared" si="1"/>
        <v>Correcte</v>
      </c>
    </row>
    <row r="23" spans="1:6" s="194" customFormat="1" ht="13" x14ac:dyDescent="0.25">
      <c r="A23" s="8" t="s">
        <v>102</v>
      </c>
      <c r="B23" s="16">
        <v>0</v>
      </c>
      <c r="C23" s="16">
        <v>0</v>
      </c>
      <c r="D23" s="11"/>
      <c r="E23" s="18" t="str">
        <f t="shared" si="1"/>
        <v>Correcte</v>
      </c>
      <c r="F23" s="18" t="str">
        <f t="shared" si="1"/>
        <v>Correcte</v>
      </c>
    </row>
    <row r="24" spans="1:6" ht="13" x14ac:dyDescent="0.25">
      <c r="A24" s="8" t="s">
        <v>9</v>
      </c>
      <c r="B24" s="16">
        <v>0</v>
      </c>
      <c r="C24" s="16">
        <v>0</v>
      </c>
      <c r="E24" s="18" t="str">
        <f t="shared" si="1"/>
        <v>Correcte</v>
      </c>
      <c r="F24" s="18" t="str">
        <f t="shared" si="1"/>
        <v>Correcte</v>
      </c>
    </row>
    <row r="25" spans="1:6" ht="13" x14ac:dyDescent="0.25">
      <c r="A25" s="8" t="s">
        <v>10</v>
      </c>
      <c r="B25" s="16">
        <v>0</v>
      </c>
      <c r="C25" s="16">
        <v>0</v>
      </c>
      <c r="E25" s="18" t="str">
        <f t="shared" si="1"/>
        <v>Correcte</v>
      </c>
      <c r="F25" s="18" t="str">
        <f t="shared" si="1"/>
        <v>Correcte</v>
      </c>
    </row>
    <row r="26" spans="1:6" ht="13" x14ac:dyDescent="0.25">
      <c r="A26" s="8" t="s">
        <v>11</v>
      </c>
      <c r="B26" s="16">
        <v>0</v>
      </c>
      <c r="C26" s="16">
        <v>0</v>
      </c>
      <c r="E26" s="18" t="str">
        <f t="shared" si="1"/>
        <v>Correcte</v>
      </c>
      <c r="F26" s="18" t="str">
        <f t="shared" si="1"/>
        <v>Correcte</v>
      </c>
    </row>
    <row r="27" spans="1:6" ht="13" x14ac:dyDescent="0.25">
      <c r="A27" s="10" t="s">
        <v>12</v>
      </c>
      <c r="B27" s="55">
        <f>+B9+B17</f>
        <v>0</v>
      </c>
      <c r="C27" s="55">
        <f>+C9+C17</f>
        <v>0</v>
      </c>
      <c r="E27" s="52"/>
      <c r="F27" s="52"/>
    </row>
    <row r="29" spans="1:6" x14ac:dyDescent="0.25">
      <c r="B29" s="327" t="s">
        <v>1</v>
      </c>
      <c r="C29" s="327"/>
    </row>
    <row r="30" spans="1:6" ht="25.5" customHeight="1" x14ac:dyDescent="0.3">
      <c r="A30" s="6" t="s">
        <v>73</v>
      </c>
      <c r="B30" s="14" t="s">
        <v>506</v>
      </c>
      <c r="C30" s="15" t="s">
        <v>507</v>
      </c>
      <c r="E30" s="314" t="s">
        <v>76</v>
      </c>
      <c r="F30" s="315"/>
    </row>
    <row r="31" spans="1:6" ht="13" x14ac:dyDescent="0.25">
      <c r="A31" s="7" t="s">
        <v>74</v>
      </c>
      <c r="B31" s="56">
        <f>+B32+B42+B43</f>
        <v>0</v>
      </c>
      <c r="C31" s="56">
        <f>+C32+C42+C43</f>
        <v>0</v>
      </c>
      <c r="E31" s="53"/>
      <c r="F31" s="53"/>
    </row>
    <row r="32" spans="1:6" ht="13" x14ac:dyDescent="0.25">
      <c r="A32" s="12" t="s">
        <v>13</v>
      </c>
      <c r="B32" s="54">
        <f>+B33+B34+B35+B38+B39+B40+B41</f>
        <v>0</v>
      </c>
      <c r="C32" s="54">
        <f>+C33+C34+C35+C38+C39+C40+C41</f>
        <v>0</v>
      </c>
      <c r="E32" s="29"/>
      <c r="F32" s="29"/>
    </row>
    <row r="33" spans="1:6" ht="13" x14ac:dyDescent="0.25">
      <c r="A33" s="8" t="s">
        <v>297</v>
      </c>
      <c r="B33" s="16">
        <v>0</v>
      </c>
      <c r="C33" s="16">
        <v>0</v>
      </c>
      <c r="E33" s="18" t="str">
        <f>IF(B33&gt;=0,"Correcte","Error")</f>
        <v>Correcte</v>
      </c>
      <c r="F33" s="18" t="str">
        <f>IF(C33&gt;=0,"Correcte","Error")</f>
        <v>Correcte</v>
      </c>
    </row>
    <row r="34" spans="1:6" x14ac:dyDescent="0.25">
      <c r="A34" s="8" t="s">
        <v>400</v>
      </c>
      <c r="B34" s="16">
        <v>0</v>
      </c>
      <c r="C34" s="16">
        <v>0</v>
      </c>
      <c r="E34" s="19"/>
      <c r="F34" s="19"/>
    </row>
    <row r="35" spans="1:6" ht="13" x14ac:dyDescent="0.25">
      <c r="A35" s="8" t="s">
        <v>14</v>
      </c>
      <c r="B35" s="54">
        <f>+B36+B37</f>
        <v>0</v>
      </c>
      <c r="C35" s="54">
        <f>+C36+C37</f>
        <v>0</v>
      </c>
      <c r="E35" s="29"/>
      <c r="F35" s="29"/>
    </row>
    <row r="36" spans="1:6" ht="13" x14ac:dyDescent="0.25">
      <c r="A36" s="9" t="s">
        <v>88</v>
      </c>
      <c r="B36" s="16">
        <v>0</v>
      </c>
      <c r="C36" s="16">
        <v>0</v>
      </c>
      <c r="E36" s="18" t="str">
        <f>IF(B36&gt;=0,"Correcte","Error")</f>
        <v>Correcte</v>
      </c>
      <c r="F36" s="18" t="str">
        <f>IF(C36&gt;=0,"Correcte","Error")</f>
        <v>Correcte</v>
      </c>
    </row>
    <row r="37" spans="1:6" ht="13" x14ac:dyDescent="0.25">
      <c r="A37" s="9" t="s">
        <v>89</v>
      </c>
      <c r="B37" s="16">
        <v>0</v>
      </c>
      <c r="C37" s="16">
        <v>0</v>
      </c>
      <c r="E37" s="18" t="str">
        <f>IF(B37&lt;=0,"Correcte","Error")</f>
        <v>Correcte</v>
      </c>
      <c r="F37" s="18" t="str">
        <f>IF(C37&lt;=0,"Correcte","Error")</f>
        <v>Correcte</v>
      </c>
    </row>
    <row r="38" spans="1:6" ht="13" x14ac:dyDescent="0.25">
      <c r="A38" s="8" t="s">
        <v>15</v>
      </c>
      <c r="B38" s="16">
        <v>0</v>
      </c>
      <c r="C38" s="16">
        <v>0</v>
      </c>
      <c r="E38" s="18" t="str">
        <f>IF(B38&gt;=0,"Correcte","Error")</f>
        <v>Correcte</v>
      </c>
      <c r="F38" s="18" t="str">
        <f>IF(C38&gt;=0,"Correcte","Error")</f>
        <v>Correcte</v>
      </c>
    </row>
    <row r="39" spans="1:6" x14ac:dyDescent="0.25">
      <c r="A39" s="8" t="s">
        <v>16</v>
      </c>
      <c r="B39" s="16">
        <v>0</v>
      </c>
      <c r="C39" s="16">
        <v>0</v>
      </c>
      <c r="E39" s="19"/>
      <c r="F39" s="19"/>
    </row>
    <row r="40" spans="1:6" s="194" customFormat="1" ht="13" x14ac:dyDescent="0.25">
      <c r="A40" s="8" t="s">
        <v>17</v>
      </c>
      <c r="B40" s="16">
        <v>0</v>
      </c>
      <c r="C40" s="16">
        <v>0</v>
      </c>
      <c r="D40" s="11"/>
      <c r="E40" s="18" t="str">
        <f>IF(B40&lt;=0,"Correcte","Error")</f>
        <v>Correcte</v>
      </c>
      <c r="F40" s="18" t="str">
        <f>IF(C40&lt;=0,"Correcte","Error")</f>
        <v>Correcte</v>
      </c>
    </row>
    <row r="41" spans="1:6" ht="13" x14ac:dyDescent="0.25">
      <c r="A41" s="8" t="s">
        <v>298</v>
      </c>
      <c r="B41" s="16">
        <v>0</v>
      </c>
      <c r="C41" s="16">
        <v>0</v>
      </c>
      <c r="E41" s="18" t="str">
        <f>IF(B41&gt;=0,"Correcte","Error")</f>
        <v>Correcte</v>
      </c>
      <c r="F41" s="18" t="str">
        <f>IF(C41&gt;=0,"Correcte","Error")</f>
        <v>Correcte</v>
      </c>
    </row>
    <row r="42" spans="1:6" ht="13" x14ac:dyDescent="0.25">
      <c r="A42" s="12" t="s">
        <v>90</v>
      </c>
      <c r="B42" s="16">
        <v>0</v>
      </c>
      <c r="C42" s="16">
        <v>0</v>
      </c>
      <c r="E42" s="19"/>
      <c r="F42" s="19"/>
    </row>
    <row r="43" spans="1:6" ht="13" x14ac:dyDescent="0.25">
      <c r="A43" s="12" t="s">
        <v>84</v>
      </c>
      <c r="B43" s="54">
        <f>+B44+B45</f>
        <v>0</v>
      </c>
      <c r="C43" s="54">
        <f>+C44+C45</f>
        <v>0</v>
      </c>
      <c r="E43" s="29"/>
      <c r="F43" s="29"/>
    </row>
    <row r="44" spans="1:6" ht="13" x14ac:dyDescent="0.25">
      <c r="A44" s="9" t="s">
        <v>401</v>
      </c>
      <c r="B44" s="16">
        <v>0</v>
      </c>
      <c r="C44" s="16">
        <v>0</v>
      </c>
      <c r="E44" s="18" t="str">
        <f t="shared" ref="E44:F45" si="2">IF(B44&gt;=0,"Correcte","Error")</f>
        <v>Correcte</v>
      </c>
      <c r="F44" s="18" t="str">
        <f t="shared" si="2"/>
        <v>Correcte</v>
      </c>
    </row>
    <row r="45" spans="1:6" ht="13" x14ac:dyDescent="0.25">
      <c r="A45" s="9" t="s">
        <v>413</v>
      </c>
      <c r="B45" s="16">
        <v>0</v>
      </c>
      <c r="C45" s="16">
        <v>0</v>
      </c>
      <c r="E45" s="18" t="str">
        <f t="shared" si="2"/>
        <v>Correcte</v>
      </c>
      <c r="F45" s="18" t="str">
        <f t="shared" si="2"/>
        <v>Correcte</v>
      </c>
    </row>
    <row r="46" spans="1:6" ht="13" x14ac:dyDescent="0.25">
      <c r="A46" s="7" t="s">
        <v>20</v>
      </c>
      <c r="B46" s="54">
        <f>+B47+B48+B53+B54+B55</f>
        <v>0</v>
      </c>
      <c r="C46" s="54">
        <f>+C47+C48+C53+C54+C55</f>
        <v>0</v>
      </c>
      <c r="E46" s="29"/>
      <c r="F46" s="29"/>
    </row>
    <row r="47" spans="1:6" ht="13" x14ac:dyDescent="0.25">
      <c r="A47" s="9" t="s">
        <v>21</v>
      </c>
      <c r="B47" s="16">
        <v>0</v>
      </c>
      <c r="C47" s="16">
        <v>0</v>
      </c>
      <c r="E47" s="18" t="str">
        <f>IF(B47&gt;=0,"Correcte","Error")</f>
        <v>Correcte</v>
      </c>
      <c r="F47" s="18" t="str">
        <f>IF(C47&gt;=0,"Correcte","Error")</f>
        <v>Correcte</v>
      </c>
    </row>
    <row r="48" spans="1:6" ht="13" x14ac:dyDescent="0.25">
      <c r="A48" s="9" t="s">
        <v>402</v>
      </c>
      <c r="B48" s="54">
        <f>+B49+B50+B51+B52</f>
        <v>0</v>
      </c>
      <c r="C48" s="54">
        <f>+C49+C50+C51+C52</f>
        <v>0</v>
      </c>
      <c r="E48" s="29"/>
      <c r="F48" s="29"/>
    </row>
    <row r="49" spans="1:6" ht="13" x14ac:dyDescent="0.25">
      <c r="A49" s="13" t="s">
        <v>22</v>
      </c>
      <c r="B49" s="16">
        <v>0</v>
      </c>
      <c r="C49" s="16">
        <v>0</v>
      </c>
      <c r="E49" s="18" t="str">
        <f t="shared" ref="E49:F55" si="3">IF(B49&gt;=0,"Correcte","Error")</f>
        <v>Correcte</v>
      </c>
      <c r="F49" s="18" t="str">
        <f t="shared" si="3"/>
        <v>Correcte</v>
      </c>
    </row>
    <row r="50" spans="1:6" ht="13" x14ac:dyDescent="0.25">
      <c r="A50" s="13" t="s">
        <v>91</v>
      </c>
      <c r="B50" s="16">
        <v>0</v>
      </c>
      <c r="C50" s="16">
        <v>0</v>
      </c>
      <c r="E50" s="18" t="str">
        <f t="shared" si="3"/>
        <v>Correcte</v>
      </c>
      <c r="F50" s="18" t="str">
        <f t="shared" si="3"/>
        <v>Correcte</v>
      </c>
    </row>
    <row r="51" spans="1:6" ht="13" x14ac:dyDescent="0.25">
      <c r="A51" s="13" t="s">
        <v>290</v>
      </c>
      <c r="B51" s="16">
        <v>0</v>
      </c>
      <c r="C51" s="16">
        <v>0</v>
      </c>
      <c r="E51" s="18" t="str">
        <f t="shared" si="3"/>
        <v>Correcte</v>
      </c>
      <c r="F51" s="18" t="str">
        <f t="shared" si="3"/>
        <v>Correcte</v>
      </c>
    </row>
    <row r="52" spans="1:6" ht="13" x14ac:dyDescent="0.25">
      <c r="A52" s="13" t="s">
        <v>289</v>
      </c>
      <c r="B52" s="16">
        <v>0</v>
      </c>
      <c r="C52" s="16">
        <v>0</v>
      </c>
      <c r="E52" s="18" t="str">
        <f t="shared" si="3"/>
        <v>Correcte</v>
      </c>
      <c r="F52" s="18" t="str">
        <f t="shared" si="3"/>
        <v>Correcte</v>
      </c>
    </row>
    <row r="53" spans="1:6" ht="13" x14ac:dyDescent="0.25">
      <c r="A53" s="9" t="s">
        <v>23</v>
      </c>
      <c r="B53" s="16">
        <v>0</v>
      </c>
      <c r="C53" s="16">
        <v>0</v>
      </c>
      <c r="E53" s="18" t="str">
        <f t="shared" si="3"/>
        <v>Correcte</v>
      </c>
      <c r="F53" s="18" t="str">
        <f t="shared" si="3"/>
        <v>Correcte</v>
      </c>
    </row>
    <row r="54" spans="1:6" ht="13" x14ac:dyDescent="0.25">
      <c r="A54" s="9" t="s">
        <v>24</v>
      </c>
      <c r="B54" s="16">
        <v>0</v>
      </c>
      <c r="C54" s="16">
        <v>0</v>
      </c>
      <c r="E54" s="18" t="str">
        <f t="shared" si="3"/>
        <v>Correcte</v>
      </c>
      <c r="F54" s="18" t="str">
        <f t="shared" si="3"/>
        <v>Correcte</v>
      </c>
    </row>
    <row r="55" spans="1:6" ht="13" x14ac:dyDescent="0.25">
      <c r="A55" s="9" t="s">
        <v>403</v>
      </c>
      <c r="B55" s="16">
        <v>0</v>
      </c>
      <c r="C55" s="16">
        <v>0</v>
      </c>
      <c r="E55" s="18" t="str">
        <f t="shared" si="3"/>
        <v>Correcte</v>
      </c>
      <c r="F55" s="18" t="str">
        <f t="shared" si="3"/>
        <v>Correcte</v>
      </c>
    </row>
    <row r="56" spans="1:6" ht="13" x14ac:dyDescent="0.25">
      <c r="A56" s="7" t="s">
        <v>25</v>
      </c>
      <c r="B56" s="54">
        <f>+B57+B58+B59+B64+B65</f>
        <v>0</v>
      </c>
      <c r="C56" s="54">
        <f>+C57+C58+C59+C64+C65</f>
        <v>0</v>
      </c>
      <c r="E56" s="29"/>
      <c r="F56" s="29"/>
    </row>
    <row r="57" spans="1:6" ht="13" x14ac:dyDescent="0.25">
      <c r="A57" s="9" t="s">
        <v>404</v>
      </c>
      <c r="B57" s="16">
        <v>0</v>
      </c>
      <c r="C57" s="16">
        <v>0</v>
      </c>
      <c r="E57" s="18" t="str">
        <f t="shared" ref="E57:F65" si="4">IF(B57&gt;=0,"Correcte","Error")</f>
        <v>Correcte</v>
      </c>
      <c r="F57" s="18" t="str">
        <f t="shared" si="4"/>
        <v>Correcte</v>
      </c>
    </row>
    <row r="58" spans="1:6" ht="13" x14ac:dyDescent="0.25">
      <c r="A58" s="9" t="s">
        <v>405</v>
      </c>
      <c r="B58" s="16">
        <v>0</v>
      </c>
      <c r="C58" s="16">
        <v>0</v>
      </c>
      <c r="E58" s="18" t="str">
        <f t="shared" si="4"/>
        <v>Correcte</v>
      </c>
      <c r="F58" s="18" t="str">
        <f t="shared" si="4"/>
        <v>Correcte</v>
      </c>
    </row>
    <row r="59" spans="1:6" ht="13" x14ac:dyDescent="0.25">
      <c r="A59" s="9" t="s">
        <v>406</v>
      </c>
      <c r="B59" s="54">
        <f>+B60+B61+B62+B63</f>
        <v>0</v>
      </c>
      <c r="C59" s="54">
        <f>+C60+C61+C62+C63</f>
        <v>0</v>
      </c>
      <c r="E59" s="195"/>
      <c r="F59" s="195"/>
    </row>
    <row r="60" spans="1:6" ht="13" x14ac:dyDescent="0.25">
      <c r="A60" s="13" t="s">
        <v>22</v>
      </c>
      <c r="B60" s="16">
        <v>0</v>
      </c>
      <c r="C60" s="16">
        <v>0</v>
      </c>
      <c r="E60" s="18" t="str">
        <f t="shared" si="4"/>
        <v>Correcte</v>
      </c>
      <c r="F60" s="18" t="str">
        <f t="shared" si="4"/>
        <v>Correcte</v>
      </c>
    </row>
    <row r="61" spans="1:6" ht="13" x14ac:dyDescent="0.25">
      <c r="A61" s="13" t="s">
        <v>91</v>
      </c>
      <c r="B61" s="16">
        <v>0</v>
      </c>
      <c r="C61" s="16">
        <v>0</v>
      </c>
      <c r="E61" s="18" t="str">
        <f t="shared" si="4"/>
        <v>Correcte</v>
      </c>
      <c r="F61" s="18" t="str">
        <f t="shared" si="4"/>
        <v>Correcte</v>
      </c>
    </row>
    <row r="62" spans="1:6" ht="13" x14ac:dyDescent="0.25">
      <c r="A62" s="13" t="s">
        <v>290</v>
      </c>
      <c r="B62" s="16">
        <v>0</v>
      </c>
      <c r="C62" s="16">
        <v>0</v>
      </c>
      <c r="E62" s="18" t="str">
        <f t="shared" si="4"/>
        <v>Correcte</v>
      </c>
      <c r="F62" s="18" t="str">
        <f t="shared" si="4"/>
        <v>Correcte</v>
      </c>
    </row>
    <row r="63" spans="1:6" ht="13" x14ac:dyDescent="0.25">
      <c r="A63" s="13" t="s">
        <v>287</v>
      </c>
      <c r="B63" s="16">
        <v>0</v>
      </c>
      <c r="C63" s="16">
        <v>0</v>
      </c>
      <c r="E63" s="18" t="str">
        <f t="shared" si="4"/>
        <v>Correcte</v>
      </c>
      <c r="F63" s="18" t="str">
        <f t="shared" si="4"/>
        <v>Correcte</v>
      </c>
    </row>
    <row r="64" spans="1:6" ht="13" x14ac:dyDescent="0.25">
      <c r="A64" s="9" t="s">
        <v>26</v>
      </c>
      <c r="B64" s="16">
        <v>0</v>
      </c>
      <c r="C64" s="16">
        <v>0</v>
      </c>
      <c r="E64" s="18" t="str">
        <f t="shared" si="4"/>
        <v>Correcte</v>
      </c>
      <c r="F64" s="18" t="str">
        <f t="shared" si="4"/>
        <v>Correcte</v>
      </c>
    </row>
    <row r="65" spans="1:6" ht="13" x14ac:dyDescent="0.25">
      <c r="A65" s="9" t="s">
        <v>10</v>
      </c>
      <c r="B65" s="16">
        <v>0</v>
      </c>
      <c r="C65" s="16">
        <v>0</v>
      </c>
      <c r="E65" s="18" t="str">
        <f t="shared" si="4"/>
        <v>Correcte</v>
      </c>
      <c r="F65" s="18" t="str">
        <f t="shared" si="4"/>
        <v>Correcte</v>
      </c>
    </row>
    <row r="66" spans="1:6" ht="12.75" customHeight="1" x14ac:dyDescent="0.25">
      <c r="A66" s="10" t="s">
        <v>27</v>
      </c>
      <c r="B66" s="55">
        <f>+B31+B46+B56</f>
        <v>0</v>
      </c>
      <c r="C66" s="55">
        <f>+C31+C46+C56</f>
        <v>0</v>
      </c>
      <c r="E66" s="52"/>
      <c r="F66" s="52"/>
    </row>
    <row r="67" spans="1:6" ht="13" x14ac:dyDescent="0.25">
      <c r="A67" s="17"/>
    </row>
    <row r="68" spans="1:6" x14ac:dyDescent="0.25">
      <c r="B68" s="316" t="s">
        <v>75</v>
      </c>
      <c r="C68" s="317"/>
    </row>
    <row r="69" spans="1:6" ht="13" x14ac:dyDescent="0.3">
      <c r="B69" s="31" t="str">
        <f>IF(B66="","",IF(ROUND(B27,2)=ROUND(B66,2),"Correcte","Error"))</f>
        <v>Correcte</v>
      </c>
      <c r="C69" s="31" t="str">
        <f>IF(C66="","",IF(ROUND(C27,2)=ROUND(C66,2),"Correcte","Error"))</f>
        <v>Correcte</v>
      </c>
      <c r="D69" s="20" t="s">
        <v>97</v>
      </c>
    </row>
  </sheetData>
  <sheetProtection algorithmName="SHA-512" hashValue="v/5nwEsb61ebgW2/24UB1a39PQL9uL4Nu+bSgFJIe1FLJQuxLssMBafAnCNw4vxDkVJiKtEOHE61b/Zn98uhkg==" saltValue="Gr4erFesJ8ME01HYdvmYcg==" spinCount="100000" sheet="1" objects="1" scenarios="1"/>
  <protectedRanges>
    <protectedRange sqref="B60:C65" name="Interval10"/>
    <protectedRange sqref="B57:C58" name="Interval9"/>
    <protectedRange sqref="B49:C55" name="Interval8"/>
    <protectedRange sqref="B47:C47" name="Interval7"/>
    <protectedRange sqref="B44:C45" name="Interval6"/>
    <protectedRange sqref="B36:C42" name="Interval5"/>
    <protectedRange sqref="B33:C34" name="Interval4"/>
    <protectedRange sqref="B19:C26" name="Interval3"/>
    <protectedRange sqref="B10:C16" name="Interval2"/>
    <protectedRange sqref="A4:F6" name="Interval1"/>
  </protectedRanges>
  <mergeCells count="8">
    <mergeCell ref="E30:F30"/>
    <mergeCell ref="B68:C68"/>
    <mergeCell ref="A4:F4"/>
    <mergeCell ref="A5:F5"/>
    <mergeCell ref="A6:F6"/>
    <mergeCell ref="B7:C7"/>
    <mergeCell ref="E8:F8"/>
    <mergeCell ref="B29:C29"/>
  </mergeCells>
  <conditionalFormatting sqref="E1:F3 F7 E7:E8 F27:F29 E27:E32 F31:F32 B68:C69 F68:F65534 E70:E65534">
    <cfRule type="cellIs" dxfId="17" priority="3" stopIfTrue="1" operator="equal">
      <formula>"Error"</formula>
    </cfRule>
  </conditionalFormatting>
  <conditionalFormatting sqref="E9:F26 E33:F66">
    <cfRule type="cellIs" dxfId="16" priority="1" stopIfTrue="1" operator="equal">
      <formula>"Error"</formula>
    </cfRule>
  </conditionalFormatting>
  <pageMargins left="0.39" right="0.37" top="0.74803149606299213" bottom="0.74803149606299213" header="0.34" footer="0.31496062992125984"/>
  <pageSetup paperSize="9" scale="72" orientation="portrait" r:id="rId1"/>
  <customProperties>
    <customPr name="_pios_id" r:id="rId2"/>
  </customProperties>
  <ignoredErrors>
    <ignoredError sqref="E37:F3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ull4">
    <pageSetUpPr fitToPage="1"/>
  </sheetPr>
  <dimension ref="A1:D58"/>
  <sheetViews>
    <sheetView showGridLines="0" workbookViewId="0"/>
  </sheetViews>
  <sheetFormatPr defaultColWidth="11.453125" defaultRowHeight="12.5" x14ac:dyDescent="0.25"/>
  <cols>
    <col min="1" max="1" width="80.81640625" style="11" customWidth="1"/>
    <col min="2" max="3" width="17.81640625" style="11" customWidth="1"/>
    <col min="4" max="4" width="28.81640625" style="11" customWidth="1"/>
    <col min="5" max="16384" width="11.453125" style="11"/>
  </cols>
  <sheetData>
    <row r="1" spans="1:3" ht="13" x14ac:dyDescent="0.3">
      <c r="A1" s="27" t="s">
        <v>499</v>
      </c>
    </row>
    <row r="2" spans="1:3" ht="13" x14ac:dyDescent="0.3">
      <c r="A2" s="27" t="s">
        <v>28</v>
      </c>
    </row>
    <row r="3" spans="1:3" ht="13" x14ac:dyDescent="0.3">
      <c r="A3" s="27"/>
    </row>
    <row r="4" spans="1:3" ht="13" x14ac:dyDescent="0.3">
      <c r="A4" s="318" t="str">
        <f>Balanç!A4</f>
        <v>Subsector:</v>
      </c>
      <c r="B4" s="319"/>
      <c r="C4" s="320"/>
    </row>
    <row r="5" spans="1:3" ht="13" x14ac:dyDescent="0.3">
      <c r="A5" s="321" t="str">
        <f>Balanç!A5</f>
        <v>Departament:</v>
      </c>
      <c r="B5" s="322"/>
      <c r="C5" s="323"/>
    </row>
    <row r="6" spans="1:3" ht="13" x14ac:dyDescent="0.3">
      <c r="A6" s="324" t="str">
        <f>Balanç!A6</f>
        <v>Entitat:</v>
      </c>
      <c r="B6" s="325"/>
      <c r="C6" s="326"/>
    </row>
    <row r="7" spans="1:3" ht="13" x14ac:dyDescent="0.3">
      <c r="A7" s="27"/>
      <c r="B7" s="329" t="s">
        <v>1</v>
      </c>
      <c r="C7" s="329"/>
    </row>
    <row r="8" spans="1:3" ht="28.5" customHeight="1" x14ac:dyDescent="0.3">
      <c r="A8" s="6"/>
      <c r="B8" s="14" t="s">
        <v>508</v>
      </c>
      <c r="C8" s="15" t="s">
        <v>509</v>
      </c>
    </row>
    <row r="9" spans="1:3" ht="12.75" customHeight="1" x14ac:dyDescent="0.25">
      <c r="A9" s="21" t="s">
        <v>29</v>
      </c>
      <c r="B9" s="28"/>
      <c r="C9" s="28"/>
    </row>
    <row r="10" spans="1:3" ht="12.75" customHeight="1" x14ac:dyDescent="0.25">
      <c r="A10" s="22" t="s">
        <v>30</v>
      </c>
      <c r="B10" s="57">
        <f>+B11+B12</f>
        <v>0</v>
      </c>
      <c r="C10" s="54">
        <f>+C11+C12</f>
        <v>0</v>
      </c>
    </row>
    <row r="11" spans="1:3" x14ac:dyDescent="0.25">
      <c r="A11" s="23" t="s">
        <v>31</v>
      </c>
      <c r="B11" s="16">
        <v>0</v>
      </c>
      <c r="C11" s="16">
        <v>0</v>
      </c>
    </row>
    <row r="12" spans="1:3" x14ac:dyDescent="0.25">
      <c r="A12" s="23" t="s">
        <v>32</v>
      </c>
      <c r="B12" s="16">
        <v>0</v>
      </c>
      <c r="C12" s="16">
        <v>0</v>
      </c>
    </row>
    <row r="13" spans="1:3" x14ac:dyDescent="0.25">
      <c r="A13" s="24" t="s">
        <v>105</v>
      </c>
      <c r="B13" s="16">
        <v>0</v>
      </c>
      <c r="C13" s="16">
        <v>0</v>
      </c>
    </row>
    <row r="14" spans="1:3" x14ac:dyDescent="0.25">
      <c r="A14" s="22" t="s">
        <v>33</v>
      </c>
      <c r="B14" s="30">
        <v>0</v>
      </c>
      <c r="C14" s="16">
        <v>0</v>
      </c>
    </row>
    <row r="15" spans="1:3" x14ac:dyDescent="0.25">
      <c r="A15" s="22" t="s">
        <v>34</v>
      </c>
      <c r="B15" s="16">
        <v>0</v>
      </c>
      <c r="C15" s="16">
        <v>0</v>
      </c>
    </row>
    <row r="16" spans="1:3" ht="13" x14ac:dyDescent="0.25">
      <c r="A16" s="22" t="s">
        <v>35</v>
      </c>
      <c r="B16" s="57">
        <f>+B17+B18+B19+B20</f>
        <v>0</v>
      </c>
      <c r="C16" s="54">
        <f>+C17+C18+C19+C20</f>
        <v>0</v>
      </c>
    </row>
    <row r="17" spans="1:3" x14ac:dyDescent="0.25">
      <c r="A17" s="23" t="s">
        <v>36</v>
      </c>
      <c r="B17" s="16">
        <v>0</v>
      </c>
      <c r="C17" s="16">
        <v>0</v>
      </c>
    </row>
    <row r="18" spans="1:3" x14ac:dyDescent="0.25">
      <c r="A18" s="23" t="s">
        <v>80</v>
      </c>
      <c r="B18" s="16">
        <v>0</v>
      </c>
      <c r="C18" s="16">
        <v>0</v>
      </c>
    </row>
    <row r="19" spans="1:3" ht="15" customHeight="1" x14ac:dyDescent="0.25">
      <c r="A19" s="23" t="s">
        <v>414</v>
      </c>
      <c r="B19" s="16">
        <v>0</v>
      </c>
      <c r="C19" s="16">
        <v>0</v>
      </c>
    </row>
    <row r="20" spans="1:3" x14ac:dyDescent="0.25">
      <c r="A20" s="23" t="s">
        <v>407</v>
      </c>
      <c r="B20" s="16">
        <v>0</v>
      </c>
      <c r="C20" s="16">
        <v>0</v>
      </c>
    </row>
    <row r="21" spans="1:3" ht="13.5" customHeight="1" x14ac:dyDescent="0.25">
      <c r="A21" s="22" t="s">
        <v>37</v>
      </c>
      <c r="B21" s="16">
        <v>0</v>
      </c>
      <c r="C21" s="16">
        <v>0</v>
      </c>
    </row>
    <row r="22" spans="1:3" ht="13" x14ac:dyDescent="0.25">
      <c r="A22" s="22" t="s">
        <v>38</v>
      </c>
      <c r="B22" s="57">
        <f>+B23+B24+B25+B26+B27</f>
        <v>0</v>
      </c>
      <c r="C22" s="54">
        <f>+C23+C24+C25+C26+C27</f>
        <v>0</v>
      </c>
    </row>
    <row r="23" spans="1:3" x14ac:dyDescent="0.25">
      <c r="A23" s="23" t="s">
        <v>39</v>
      </c>
      <c r="B23" s="16">
        <v>0</v>
      </c>
      <c r="C23" s="16">
        <v>0</v>
      </c>
    </row>
    <row r="24" spans="1:3" x14ac:dyDescent="0.25">
      <c r="A24" s="23" t="s">
        <v>40</v>
      </c>
      <c r="B24" s="16">
        <v>0</v>
      </c>
      <c r="C24" s="16">
        <v>0</v>
      </c>
    </row>
    <row r="25" spans="1:3" x14ac:dyDescent="0.25">
      <c r="A25" s="23" t="s">
        <v>41</v>
      </c>
      <c r="B25" s="16">
        <v>0</v>
      </c>
      <c r="C25" s="16">
        <v>0</v>
      </c>
    </row>
    <row r="26" spans="1:3" x14ac:dyDescent="0.25">
      <c r="A26" s="23" t="s">
        <v>42</v>
      </c>
      <c r="B26" s="16">
        <v>0</v>
      </c>
      <c r="C26" s="16">
        <v>0</v>
      </c>
    </row>
    <row r="27" spans="1:3" x14ac:dyDescent="0.25">
      <c r="A27" s="23" t="s">
        <v>43</v>
      </c>
      <c r="B27" s="16">
        <v>0</v>
      </c>
      <c r="C27" s="16">
        <v>0</v>
      </c>
    </row>
    <row r="28" spans="1:3" x14ac:dyDescent="0.25">
      <c r="A28" s="22" t="s">
        <v>92</v>
      </c>
      <c r="B28" s="16">
        <v>0</v>
      </c>
      <c r="C28" s="16">
        <v>0</v>
      </c>
    </row>
    <row r="29" spans="1:3" x14ac:dyDescent="0.25">
      <c r="A29" s="22" t="s">
        <v>273</v>
      </c>
      <c r="B29" s="16">
        <v>0</v>
      </c>
      <c r="C29" s="16">
        <v>0</v>
      </c>
    </row>
    <row r="30" spans="1:3" x14ac:dyDescent="0.25">
      <c r="A30" s="22" t="s">
        <v>44</v>
      </c>
      <c r="B30" s="16">
        <v>0</v>
      </c>
      <c r="C30" s="16">
        <v>0</v>
      </c>
    </row>
    <row r="31" spans="1:3" ht="13" x14ac:dyDescent="0.25">
      <c r="A31" s="22" t="s">
        <v>45</v>
      </c>
      <c r="B31" s="57">
        <f>+B32+B33</f>
        <v>0</v>
      </c>
      <c r="C31" s="54">
        <f>+C32+C33</f>
        <v>0</v>
      </c>
    </row>
    <row r="32" spans="1:3" x14ac:dyDescent="0.25">
      <c r="A32" s="23" t="s">
        <v>46</v>
      </c>
      <c r="B32" s="28">
        <v>0</v>
      </c>
      <c r="C32" s="28">
        <v>0</v>
      </c>
    </row>
    <row r="33" spans="1:3" x14ac:dyDescent="0.25">
      <c r="A33" s="23" t="s">
        <v>93</v>
      </c>
      <c r="B33" s="28">
        <v>0</v>
      </c>
      <c r="C33" s="28">
        <v>0</v>
      </c>
    </row>
    <row r="34" spans="1:3" x14ac:dyDescent="0.25">
      <c r="A34" s="22" t="s">
        <v>408</v>
      </c>
      <c r="B34" s="28">
        <v>0</v>
      </c>
      <c r="C34" s="28">
        <v>0</v>
      </c>
    </row>
    <row r="35" spans="1:3" x14ac:dyDescent="0.25">
      <c r="A35" s="22" t="s">
        <v>409</v>
      </c>
      <c r="B35" s="28">
        <v>0</v>
      </c>
      <c r="C35" s="28">
        <v>0</v>
      </c>
    </row>
    <row r="36" spans="1:3" ht="13" x14ac:dyDescent="0.25">
      <c r="A36" s="25" t="s">
        <v>415</v>
      </c>
      <c r="B36" s="54">
        <f>+B10+B13+B14+B15+B16+B21+B22+B28+B29+B30+B31+B34+B35</f>
        <v>0</v>
      </c>
      <c r="C36" s="54">
        <f>+C10+C13+C14+C15+C16+C21+C22+C28+C29+C30+C31+C34+C35</f>
        <v>0</v>
      </c>
    </row>
    <row r="37" spans="1:3" ht="13" x14ac:dyDescent="0.25">
      <c r="A37" s="22" t="s">
        <v>416</v>
      </c>
      <c r="B37" s="54">
        <f>+B38+B39+B40</f>
        <v>0</v>
      </c>
      <c r="C37" s="54">
        <f>+C38+C39+C40</f>
        <v>0</v>
      </c>
    </row>
    <row r="38" spans="1:3" x14ac:dyDescent="0.25">
      <c r="A38" s="23" t="s">
        <v>94</v>
      </c>
      <c r="B38" s="16">
        <v>0</v>
      </c>
      <c r="C38" s="16">
        <v>0</v>
      </c>
    </row>
    <row r="39" spans="1:3" x14ac:dyDescent="0.25">
      <c r="A39" s="23" t="s">
        <v>47</v>
      </c>
      <c r="B39" s="16">
        <v>0</v>
      </c>
      <c r="C39" s="16">
        <v>0</v>
      </c>
    </row>
    <row r="40" spans="1:3" x14ac:dyDescent="0.25">
      <c r="A40" s="23" t="s">
        <v>106</v>
      </c>
      <c r="B40" s="16">
        <v>0</v>
      </c>
      <c r="C40" s="16">
        <v>0</v>
      </c>
    </row>
    <row r="41" spans="1:3" x14ac:dyDescent="0.25">
      <c r="A41" s="22" t="s">
        <v>417</v>
      </c>
      <c r="B41" s="16">
        <v>0</v>
      </c>
      <c r="C41" s="16">
        <v>0</v>
      </c>
    </row>
    <row r="42" spans="1:3" x14ac:dyDescent="0.25">
      <c r="A42" s="22" t="s">
        <v>418</v>
      </c>
      <c r="B42" s="16">
        <v>0</v>
      </c>
      <c r="C42" s="16">
        <v>0</v>
      </c>
    </row>
    <row r="43" spans="1:3" x14ac:dyDescent="0.25">
      <c r="A43" s="22" t="s">
        <v>419</v>
      </c>
      <c r="B43" s="16">
        <v>0</v>
      </c>
      <c r="C43" s="16">
        <v>0</v>
      </c>
    </row>
    <row r="44" spans="1:3" ht="13" x14ac:dyDescent="0.25">
      <c r="A44" s="22" t="s">
        <v>420</v>
      </c>
      <c r="B44" s="54">
        <f>+B45+B46</f>
        <v>0</v>
      </c>
      <c r="C44" s="54">
        <f>+C45+C46</f>
        <v>0</v>
      </c>
    </row>
    <row r="45" spans="1:3" x14ac:dyDescent="0.25">
      <c r="A45" s="23" t="s">
        <v>46</v>
      </c>
      <c r="B45" s="16">
        <v>0</v>
      </c>
      <c r="C45" s="16">
        <v>0</v>
      </c>
    </row>
    <row r="46" spans="1:3" x14ac:dyDescent="0.25">
      <c r="A46" s="23" t="s">
        <v>93</v>
      </c>
      <c r="B46" s="16">
        <v>0</v>
      </c>
      <c r="C46" s="16">
        <v>0</v>
      </c>
    </row>
    <row r="47" spans="1:3" ht="12.75" customHeight="1" x14ac:dyDescent="0.25">
      <c r="A47" s="22" t="s">
        <v>410</v>
      </c>
      <c r="B47" s="16">
        <v>0</v>
      </c>
      <c r="C47" s="16">
        <v>0</v>
      </c>
    </row>
    <row r="48" spans="1:3" ht="13" x14ac:dyDescent="0.25">
      <c r="A48" s="25" t="s">
        <v>421</v>
      </c>
      <c r="B48" s="54">
        <f>+B37+B41+B42+B43+B44+B47</f>
        <v>0</v>
      </c>
      <c r="C48" s="54">
        <f>+C37+C41+C42+C43+C44+C47</f>
        <v>0</v>
      </c>
    </row>
    <row r="49" spans="1:4" ht="13" x14ac:dyDescent="0.25">
      <c r="A49" s="25" t="s">
        <v>411</v>
      </c>
      <c r="B49" s="54">
        <f>+B36+B48</f>
        <v>0</v>
      </c>
      <c r="C49" s="54">
        <f>+C36+C48</f>
        <v>0</v>
      </c>
    </row>
    <row r="50" spans="1:4" x14ac:dyDescent="0.25">
      <c r="A50" s="22" t="s">
        <v>422</v>
      </c>
      <c r="B50" s="16">
        <v>0</v>
      </c>
      <c r="C50" s="16">
        <v>0</v>
      </c>
    </row>
    <row r="51" spans="1:4" ht="13" x14ac:dyDescent="0.25">
      <c r="A51" s="25" t="s">
        <v>423</v>
      </c>
      <c r="B51" s="54">
        <f>+B49+B50</f>
        <v>0</v>
      </c>
      <c r="C51" s="54">
        <f>+C49+C50</f>
        <v>0</v>
      </c>
    </row>
    <row r="52" spans="1:4" ht="13" x14ac:dyDescent="0.25">
      <c r="A52" s="26" t="s">
        <v>48</v>
      </c>
      <c r="B52" s="58"/>
      <c r="C52" s="58"/>
    </row>
    <row r="53" spans="1:4" ht="12.75" customHeight="1" x14ac:dyDescent="0.25">
      <c r="A53" s="22" t="s">
        <v>424</v>
      </c>
      <c r="B53" s="16">
        <v>0</v>
      </c>
      <c r="C53" s="16">
        <v>0</v>
      </c>
    </row>
    <row r="54" spans="1:4" ht="12.75" customHeight="1" x14ac:dyDescent="0.3">
      <c r="A54" s="25" t="s">
        <v>425</v>
      </c>
      <c r="B54" s="59">
        <f>+B51+B53</f>
        <v>0</v>
      </c>
      <c r="C54" s="59">
        <f>+C51+C53</f>
        <v>0</v>
      </c>
    </row>
    <row r="56" spans="1:4" ht="12.75" customHeight="1" x14ac:dyDescent="0.25">
      <c r="B56" s="316" t="s">
        <v>75</v>
      </c>
      <c r="C56" s="328"/>
    </row>
    <row r="57" spans="1:4" ht="39" x14ac:dyDescent="0.3">
      <c r="B57" s="31" t="str">
        <f>IF(ROUND(Balanç!B39,2)=ROUND('Compte PiG'!B54,2),"Correcte","Error")</f>
        <v>Correcte</v>
      </c>
      <c r="C57" s="31" t="str">
        <f>IF(ROUND(Balanç!C39,2)=ROUND('Compte PiG'!C54,2),"Correcte","Error")</f>
        <v>Correcte</v>
      </c>
      <c r="D57" s="72" t="s">
        <v>81</v>
      </c>
    </row>
    <row r="58" spans="1:4" ht="39" x14ac:dyDescent="0.3">
      <c r="B58" s="31"/>
      <c r="C58" s="293" t="str">
        <f>IF(ROUND(Balanç!B39,2)&lt;=0,IF(ROUND(Balanç!C37,2)&gt;=ROUND(Balanç!B37,2)+ROUND(Balanç!B39,2),"Correcte","Error"),IF(ROUND(Balanç!C37,2)&gt;=ROUND(Balanç!B37,2),"Correcte","Error"))</f>
        <v>Correcte</v>
      </c>
      <c r="D58" s="71" t="s">
        <v>82</v>
      </c>
    </row>
  </sheetData>
  <sheetProtection algorithmName="SHA-512" hashValue="cNCFtZv6SC5JbEvBLcz7/7lAvv+qU9f28H73+qHhauuq+UoLIRjibNBKLO6AcI/aPEGMO8kOWkCMX2FwN77G+Q==" saltValue="HCtmrrL7PlghWZQzs/emkQ==" spinCount="100000" sheet="1" objects="1" scenarios="1"/>
  <protectedRanges>
    <protectedRange sqref="B11:C15 B23:C30 B32:C35 B38:C43 B45:C47 B50:C50 B53:C53 B17:C21" name="Interval1_1_2"/>
  </protectedRanges>
  <mergeCells count="5">
    <mergeCell ref="B56:C56"/>
    <mergeCell ref="A4:C4"/>
    <mergeCell ref="A5:C5"/>
    <mergeCell ref="A6:C6"/>
    <mergeCell ref="B7:C7"/>
  </mergeCells>
  <phoneticPr fontId="3" type="noConversion"/>
  <conditionalFormatting sqref="B56 D58">
    <cfRule type="cellIs" dxfId="15" priority="2" stopIfTrue="1" operator="equal">
      <formula>"Error"</formula>
    </cfRule>
  </conditionalFormatting>
  <conditionalFormatting sqref="B57:C58">
    <cfRule type="cellIs" dxfId="14" priority="1" stopIfTrue="1" operator="equal">
      <formula>"Error"</formula>
    </cfRule>
  </conditionalFormatting>
  <pageMargins left="0.39370078740157483" right="0.39370078740157483" top="0.59055118110236227" bottom="0.59055118110236227" header="0" footer="0"/>
  <pageSetup paperSize="9" scale="67" fitToHeight="2"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ull5">
    <pageSetUpPr fitToPage="1"/>
  </sheetPr>
  <dimension ref="A1:K46"/>
  <sheetViews>
    <sheetView showGridLines="0" workbookViewId="0">
      <selection activeCell="B11" sqref="B11"/>
    </sheetView>
  </sheetViews>
  <sheetFormatPr defaultColWidth="9.1796875" defaultRowHeight="12.5" x14ac:dyDescent="0.25"/>
  <cols>
    <col min="1" max="1" width="95.1796875" style="166" bestFit="1" customWidth="1"/>
    <col min="2" max="5" width="15.81640625" style="166" customWidth="1"/>
    <col min="6" max="6" width="3.1796875" style="166" customWidth="1"/>
    <col min="7" max="7" width="26.1796875" style="166" customWidth="1"/>
    <col min="8" max="8" width="27.54296875" style="166" customWidth="1"/>
    <col min="9" max="10" width="16.1796875" style="166" customWidth="1"/>
    <col min="11" max="11" width="6.453125" style="166" customWidth="1"/>
    <col min="12" max="16384" width="9.1796875" style="166"/>
  </cols>
  <sheetData>
    <row r="1" spans="1:11" ht="13" x14ac:dyDescent="0.3">
      <c r="A1" s="27" t="s">
        <v>499</v>
      </c>
      <c r="B1" s="11"/>
      <c r="C1" s="11"/>
      <c r="D1" s="11"/>
      <c r="E1" s="11"/>
      <c r="F1" s="11"/>
      <c r="G1" s="11"/>
      <c r="H1" s="11"/>
      <c r="I1" s="11"/>
      <c r="J1" s="11"/>
      <c r="K1" s="11"/>
    </row>
    <row r="2" spans="1:11" ht="13" x14ac:dyDescent="0.3">
      <c r="A2" s="27" t="s">
        <v>83</v>
      </c>
      <c r="B2" s="11"/>
      <c r="C2" s="11"/>
      <c r="D2" s="11"/>
      <c r="E2" s="11"/>
      <c r="F2" s="11"/>
      <c r="G2" s="11"/>
      <c r="H2" s="11"/>
      <c r="I2" s="11"/>
      <c r="J2" s="11"/>
      <c r="K2" s="11"/>
    </row>
    <row r="3" spans="1:11" ht="13" x14ac:dyDescent="0.3">
      <c r="A3" s="27"/>
      <c r="B3" s="11"/>
      <c r="C3" s="11"/>
      <c r="D3" s="11"/>
      <c r="E3" s="11"/>
      <c r="F3" s="11"/>
      <c r="G3" s="11"/>
      <c r="H3" s="11"/>
      <c r="I3" s="11"/>
      <c r="J3" s="11"/>
      <c r="K3" s="11"/>
    </row>
    <row r="4" spans="1:11" ht="13" x14ac:dyDescent="0.3">
      <c r="A4" s="330" t="str">
        <f>Balanç!A4</f>
        <v>Subsector:</v>
      </c>
      <c r="B4" s="331"/>
      <c r="C4" s="331"/>
      <c r="D4" s="331"/>
      <c r="E4" s="331"/>
      <c r="F4" s="331"/>
      <c r="G4" s="331"/>
      <c r="H4" s="331"/>
      <c r="I4" s="331"/>
      <c r="J4" s="332"/>
      <c r="K4" s="11"/>
    </row>
    <row r="5" spans="1:11" ht="13" x14ac:dyDescent="0.3">
      <c r="A5" s="333" t="str">
        <f>Balanç!A5</f>
        <v>Departament:</v>
      </c>
      <c r="B5" s="334"/>
      <c r="C5" s="334"/>
      <c r="D5" s="334"/>
      <c r="E5" s="334"/>
      <c r="F5" s="334"/>
      <c r="G5" s="334"/>
      <c r="H5" s="334"/>
      <c r="I5" s="334"/>
      <c r="J5" s="335"/>
      <c r="K5" s="11"/>
    </row>
    <row r="6" spans="1:11" ht="13" x14ac:dyDescent="0.3">
      <c r="A6" s="336" t="str">
        <f>Balanç!A6</f>
        <v>Entitat:</v>
      </c>
      <c r="B6" s="337"/>
      <c r="C6" s="337"/>
      <c r="D6" s="337"/>
      <c r="E6" s="337"/>
      <c r="F6" s="337"/>
      <c r="G6" s="337"/>
      <c r="H6" s="337"/>
      <c r="I6" s="337"/>
      <c r="J6" s="338"/>
      <c r="K6" s="11"/>
    </row>
    <row r="7" spans="1:11" ht="10.5" customHeight="1" x14ac:dyDescent="0.25">
      <c r="A7" s="11"/>
      <c r="B7" s="11"/>
      <c r="C7" s="11"/>
      <c r="D7" s="11"/>
      <c r="E7" s="11"/>
      <c r="F7" s="11"/>
      <c r="G7" s="11"/>
      <c r="H7" s="11"/>
      <c r="I7" s="11"/>
      <c r="J7" s="11"/>
      <c r="K7" s="11"/>
    </row>
    <row r="8" spans="1:11" ht="12.75" customHeight="1" x14ac:dyDescent="0.3">
      <c r="A8" s="209" t="s">
        <v>275</v>
      </c>
      <c r="B8" s="196" t="s">
        <v>510</v>
      </c>
      <c r="C8" s="196" t="s">
        <v>511</v>
      </c>
      <c r="D8" s="196" t="s">
        <v>510</v>
      </c>
      <c r="E8" s="196" t="s">
        <v>511</v>
      </c>
      <c r="F8" s="11"/>
      <c r="G8" s="314" t="s">
        <v>76</v>
      </c>
      <c r="H8" s="339"/>
      <c r="I8" s="339"/>
      <c r="J8" s="315"/>
      <c r="K8" s="11"/>
    </row>
    <row r="9" spans="1:11" ht="36.75" customHeight="1" x14ac:dyDescent="0.3">
      <c r="A9" s="183" t="s">
        <v>299</v>
      </c>
      <c r="B9" s="340" t="s">
        <v>300</v>
      </c>
      <c r="C9" s="341"/>
      <c r="D9" s="340" t="s">
        <v>301</v>
      </c>
      <c r="E9" s="341"/>
      <c r="F9" s="11"/>
      <c r="G9" s="342" t="s">
        <v>288</v>
      </c>
      <c r="H9" s="341"/>
      <c r="I9" s="342" t="s">
        <v>296</v>
      </c>
      <c r="J9" s="341"/>
      <c r="K9" s="11"/>
    </row>
    <row r="10" spans="1:11" ht="13" x14ac:dyDescent="0.3">
      <c r="A10" s="184" t="s">
        <v>302</v>
      </c>
      <c r="B10" s="187">
        <f>+Balanç!B43</f>
        <v>0</v>
      </c>
      <c r="C10" s="187">
        <f>+Balanç!C43</f>
        <v>0</v>
      </c>
      <c r="D10" s="187">
        <f>+Balanç!B51+Balanç!B62</f>
        <v>0</v>
      </c>
      <c r="E10" s="187">
        <f>+Balanç!C51+Balanç!C62</f>
        <v>0</v>
      </c>
      <c r="F10" s="11"/>
      <c r="G10" s="294" t="str">
        <f>IF(B10=B11+B15+B19,"Correcte","Error")</f>
        <v>Correcte</v>
      </c>
      <c r="H10" s="294" t="str">
        <f>IF(C10=C11+C15+C19,"Correcte","Error")</f>
        <v>Correcte</v>
      </c>
      <c r="I10" s="197" t="str">
        <f>IF(D10= (D11+D15+D19),"Correcte","Error")</f>
        <v>Correcte</v>
      </c>
      <c r="J10" s="198" t="str">
        <f>IF(E10= (E11+E15+E19),"Correcte","Error")</f>
        <v>Correcte</v>
      </c>
      <c r="K10" s="11"/>
    </row>
    <row r="11" spans="1:11" ht="13" x14ac:dyDescent="0.3">
      <c r="A11" s="65" t="s">
        <v>18</v>
      </c>
      <c r="B11" s="187">
        <f>+B12</f>
        <v>0</v>
      </c>
      <c r="C11" s="187">
        <f>+C12</f>
        <v>0</v>
      </c>
      <c r="D11" s="187">
        <f>SUM(D12:D14)</f>
        <v>0</v>
      </c>
      <c r="E11" s="187">
        <f>SUM(E12:E14)</f>
        <v>0</v>
      </c>
      <c r="F11" s="11"/>
      <c r="G11" s="137"/>
      <c r="H11" s="137"/>
      <c r="I11" s="29"/>
      <c r="J11" s="29"/>
      <c r="K11" s="11"/>
    </row>
    <row r="12" spans="1:11" x14ac:dyDescent="0.25">
      <c r="A12" s="66" t="s">
        <v>65</v>
      </c>
      <c r="B12" s="238"/>
      <c r="C12" s="238"/>
      <c r="D12" s="238"/>
      <c r="E12" s="238"/>
      <c r="F12" s="11"/>
      <c r="G12" s="137"/>
      <c r="H12" s="137"/>
      <c r="I12" s="137"/>
      <c r="J12" s="141"/>
      <c r="K12" s="11"/>
    </row>
    <row r="13" spans="1:11" ht="13" x14ac:dyDescent="0.25">
      <c r="A13" s="66" t="s">
        <v>66</v>
      </c>
      <c r="B13" s="262">
        <v>0</v>
      </c>
      <c r="C13" s="262">
        <v>0</v>
      </c>
      <c r="D13" s="238"/>
      <c r="E13" s="238"/>
      <c r="F13" s="11"/>
      <c r="G13" s="256" t="str">
        <f>IF(B13=0,"Correcte","Error")</f>
        <v>Correcte</v>
      </c>
      <c r="H13" s="18" t="str">
        <f>IF(C13=0,"Correcte","Error")</f>
        <v>Correcte</v>
      </c>
      <c r="I13" s="137"/>
      <c r="J13" s="141"/>
      <c r="K13" s="11"/>
    </row>
    <row r="14" spans="1:11" s="206" customFormat="1" ht="13" x14ac:dyDescent="0.25">
      <c r="A14" s="66" t="s">
        <v>67</v>
      </c>
      <c r="B14" s="262">
        <v>0</v>
      </c>
      <c r="C14" s="262">
        <v>0</v>
      </c>
      <c r="D14" s="238"/>
      <c r="E14" s="238"/>
      <c r="F14" s="194"/>
      <c r="G14" s="256" t="str">
        <f>IF(B14=0,"Correcte","Error")</f>
        <v>Correcte</v>
      </c>
      <c r="H14" s="18" t="str">
        <f>IF(C14=0,"Correcte","Error")</f>
        <v>Correcte</v>
      </c>
      <c r="I14" s="181"/>
      <c r="J14" s="185"/>
      <c r="K14" s="194"/>
    </row>
    <row r="15" spans="1:11" ht="13" x14ac:dyDescent="0.3">
      <c r="A15" s="65" t="s">
        <v>63</v>
      </c>
      <c r="B15" s="187">
        <f>+B16</f>
        <v>0</v>
      </c>
      <c r="C15" s="187">
        <f>+C16</f>
        <v>0</v>
      </c>
      <c r="D15" s="187">
        <f>SUM(D16:D18)</f>
        <v>0</v>
      </c>
      <c r="E15" s="187">
        <f>SUM(E16:E18)</f>
        <v>0</v>
      </c>
      <c r="F15" s="11"/>
      <c r="G15" s="137"/>
      <c r="H15" s="137"/>
      <c r="I15" s="29"/>
      <c r="J15" s="29"/>
      <c r="K15" s="11"/>
    </row>
    <row r="16" spans="1:11" x14ac:dyDescent="0.25">
      <c r="A16" s="66" t="s">
        <v>68</v>
      </c>
      <c r="B16" s="238"/>
      <c r="C16" s="238"/>
      <c r="D16" s="238"/>
      <c r="E16" s="238"/>
      <c r="F16" s="11"/>
      <c r="G16" s="137"/>
      <c r="H16" s="137"/>
      <c r="I16" s="137"/>
      <c r="J16" s="141"/>
      <c r="K16" s="11"/>
    </row>
    <row r="17" spans="1:11" ht="13" x14ac:dyDescent="0.25">
      <c r="A17" s="66" t="s">
        <v>69</v>
      </c>
      <c r="B17" s="262">
        <v>0</v>
      </c>
      <c r="C17" s="262">
        <v>0</v>
      </c>
      <c r="D17" s="238"/>
      <c r="E17" s="238"/>
      <c r="F17" s="11"/>
      <c r="G17" s="256" t="str">
        <f>IF(B17=0,"Correcte","Error")</f>
        <v>Correcte</v>
      </c>
      <c r="H17" s="18" t="str">
        <f>IF(C17=0,"Correcte","Error")</f>
        <v>Correcte</v>
      </c>
      <c r="I17" s="137"/>
      <c r="J17" s="141"/>
      <c r="K17" s="11"/>
    </row>
    <row r="18" spans="1:11" s="206" customFormat="1" ht="13" x14ac:dyDescent="0.25">
      <c r="A18" s="66" t="s">
        <v>70</v>
      </c>
      <c r="B18" s="262">
        <v>0</v>
      </c>
      <c r="C18" s="262">
        <v>0</v>
      </c>
      <c r="D18" s="238"/>
      <c r="E18" s="238"/>
      <c r="F18" s="194"/>
      <c r="G18" s="256" t="str">
        <f>IF(B18=0,"Correcte","Error")</f>
        <v>Correcte</v>
      </c>
      <c r="H18" s="18" t="str">
        <f>IF(C18=0,"Correcte","Error")</f>
        <v>Correcte</v>
      </c>
      <c r="I18" s="181"/>
      <c r="J18" s="185"/>
      <c r="K18" s="194"/>
    </row>
    <row r="19" spans="1:11" ht="13" x14ac:dyDescent="0.3">
      <c r="A19" s="22" t="s">
        <v>19</v>
      </c>
      <c r="B19" s="187">
        <f t="shared" ref="B19:C19" si="0">SUM(B20:B21)</f>
        <v>0</v>
      </c>
      <c r="C19" s="187">
        <f t="shared" si="0"/>
        <v>0</v>
      </c>
      <c r="D19" s="187">
        <f>SUM(D20:D21)</f>
        <v>0</v>
      </c>
      <c r="E19" s="187">
        <f>SUM(E20:E21)</f>
        <v>0</v>
      </c>
      <c r="F19" s="11"/>
      <c r="G19" s="256" t="str">
        <f>IF(B19=Balanç!B45,"Correcte","Error")</f>
        <v>Correcte</v>
      </c>
      <c r="H19" s="18" t="str">
        <f>IF(C19=Balanç!C45,"Correcte","Error")</f>
        <v>Correcte</v>
      </c>
      <c r="I19" s="29"/>
      <c r="J19" s="29"/>
      <c r="K19" s="27"/>
    </row>
    <row r="20" spans="1:11" x14ac:dyDescent="0.25">
      <c r="A20" s="138" t="s">
        <v>103</v>
      </c>
      <c r="B20" s="238"/>
      <c r="C20" s="238"/>
      <c r="D20" s="238"/>
      <c r="E20" s="238"/>
      <c r="F20" s="11"/>
      <c r="G20" s="137"/>
      <c r="H20" s="137"/>
      <c r="I20" s="137"/>
      <c r="J20" s="141"/>
      <c r="K20" s="11"/>
    </row>
    <row r="21" spans="1:11" x14ac:dyDescent="0.25">
      <c r="A21" s="171" t="s">
        <v>100</v>
      </c>
      <c r="B21" s="238"/>
      <c r="C21" s="238"/>
      <c r="D21" s="238"/>
      <c r="E21" s="238"/>
      <c r="F21" s="11"/>
      <c r="G21" s="139"/>
      <c r="H21" s="139"/>
      <c r="I21" s="139"/>
      <c r="J21" s="143"/>
      <c r="K21" s="11"/>
    </row>
    <row r="22" spans="1:11" x14ac:dyDescent="0.25">
      <c r="A22" s="169"/>
      <c r="B22" s="11"/>
      <c r="C22" s="11"/>
      <c r="D22" s="11"/>
      <c r="E22" s="11"/>
      <c r="F22" s="37"/>
      <c r="G22" s="37"/>
      <c r="H22" s="37"/>
      <c r="I22" s="37"/>
      <c r="J22" s="37"/>
      <c r="K22" s="11"/>
    </row>
    <row r="23" spans="1:11" ht="12.75" customHeight="1" x14ac:dyDescent="0.3">
      <c r="A23" s="151" t="s">
        <v>263</v>
      </c>
      <c r="B23" s="196" t="s">
        <v>510</v>
      </c>
      <c r="C23" s="196" t="s">
        <v>511</v>
      </c>
      <c r="D23" s="32"/>
      <c r="E23" s="295"/>
      <c r="F23" s="11"/>
      <c r="G23" s="314" t="s">
        <v>75</v>
      </c>
      <c r="H23" s="315"/>
      <c r="I23" s="288"/>
      <c r="J23" s="11"/>
      <c r="K23" s="11"/>
    </row>
    <row r="24" spans="1:11" ht="13" x14ac:dyDescent="0.3">
      <c r="A24" s="159" t="s">
        <v>276</v>
      </c>
      <c r="B24" s="178"/>
      <c r="C24" s="179"/>
      <c r="D24" s="11"/>
      <c r="E24" s="11"/>
      <c r="F24" s="11"/>
      <c r="G24" s="136"/>
      <c r="H24" s="141"/>
      <c r="I24" s="11"/>
      <c r="J24" s="11"/>
      <c r="K24" s="11"/>
    </row>
    <row r="25" spans="1:11" x14ac:dyDescent="0.25">
      <c r="A25" s="142" t="s">
        <v>392</v>
      </c>
      <c r="B25" s="238"/>
      <c r="C25" s="239"/>
      <c r="D25" s="37"/>
      <c r="E25" s="11"/>
      <c r="F25" s="11"/>
      <c r="G25" s="137"/>
      <c r="H25" s="141"/>
      <c r="I25" s="11"/>
      <c r="J25" s="11"/>
      <c r="K25" s="11"/>
    </row>
    <row r="26" spans="1:11" x14ac:dyDescent="0.25">
      <c r="A26" s="142" t="s">
        <v>99</v>
      </c>
      <c r="B26" s="172"/>
      <c r="C26" s="161"/>
      <c r="D26" s="37"/>
      <c r="E26" s="11"/>
      <c r="F26" s="11"/>
      <c r="G26" s="137"/>
      <c r="H26" s="141"/>
      <c r="I26" s="11"/>
      <c r="J26" s="11"/>
      <c r="K26" s="11"/>
    </row>
    <row r="27" spans="1:11" ht="13" x14ac:dyDescent="0.3">
      <c r="A27" s="140" t="s">
        <v>396</v>
      </c>
      <c r="B27" s="173"/>
      <c r="C27" s="177"/>
      <c r="D27" s="37"/>
      <c r="E27" s="11"/>
      <c r="F27" s="11"/>
      <c r="G27" s="137"/>
      <c r="H27" s="141"/>
      <c r="I27" s="11"/>
      <c r="J27" s="11"/>
      <c r="K27" s="11"/>
    </row>
    <row r="28" spans="1:11" x14ac:dyDescent="0.25">
      <c r="A28" s="142" t="s">
        <v>269</v>
      </c>
      <c r="B28" s="172"/>
      <c r="C28" s="239"/>
      <c r="D28" s="37"/>
      <c r="E28" s="11"/>
      <c r="F28" s="11"/>
      <c r="G28" s="137"/>
      <c r="H28" s="141"/>
      <c r="I28" s="11"/>
      <c r="J28" s="11"/>
      <c r="K28" s="11"/>
    </row>
    <row r="29" spans="1:11" ht="12.75" customHeight="1" x14ac:dyDescent="0.25">
      <c r="A29" s="168" t="s">
        <v>107</v>
      </c>
      <c r="B29" s="172"/>
      <c r="C29" s="239"/>
      <c r="D29" s="37"/>
      <c r="E29" s="11"/>
      <c r="F29" s="11"/>
      <c r="G29" s="137"/>
      <c r="H29" s="18" t="str">
        <f>IF(C29=Pressupostos!E88,"Correcte","Error")</f>
        <v>Correcte</v>
      </c>
      <c r="I29" s="11"/>
      <c r="J29" s="11"/>
      <c r="K29" s="11"/>
    </row>
    <row r="30" spans="1:11" ht="13" x14ac:dyDescent="0.3">
      <c r="A30" s="140" t="s">
        <v>110</v>
      </c>
      <c r="B30" s="172"/>
      <c r="C30" s="176"/>
      <c r="D30" s="37"/>
      <c r="E30" s="11"/>
      <c r="F30" s="11"/>
      <c r="G30" s="137"/>
      <c r="H30" s="141"/>
      <c r="I30" s="11"/>
      <c r="J30" s="11"/>
      <c r="K30" s="11"/>
    </row>
    <row r="31" spans="1:11" x14ac:dyDescent="0.25">
      <c r="A31" s="142" t="s">
        <v>111</v>
      </c>
      <c r="B31" s="238"/>
      <c r="C31" s="239"/>
      <c r="D31" s="37"/>
      <c r="E31" s="11"/>
      <c r="F31" s="11"/>
      <c r="G31" s="137"/>
      <c r="H31" s="141"/>
      <c r="I31" s="11"/>
      <c r="J31" s="11"/>
      <c r="K31" s="11"/>
    </row>
    <row r="32" spans="1:11" ht="13" x14ac:dyDescent="0.3">
      <c r="A32" s="140" t="s">
        <v>311</v>
      </c>
      <c r="B32" s="174"/>
      <c r="C32" s="175"/>
      <c r="D32" s="37"/>
      <c r="E32" s="11"/>
      <c r="F32" s="11"/>
      <c r="G32" s="180"/>
      <c r="H32" s="141"/>
      <c r="I32" s="11"/>
      <c r="J32" s="11"/>
      <c r="K32" s="11"/>
    </row>
    <row r="33" spans="1:11" x14ac:dyDescent="0.25">
      <c r="A33" s="142" t="s">
        <v>71</v>
      </c>
      <c r="B33" s="238"/>
      <c r="C33" s="239"/>
      <c r="D33" s="37"/>
      <c r="E33" s="11"/>
      <c r="F33" s="11"/>
      <c r="G33" s="181"/>
      <c r="H33" s="185"/>
      <c r="I33" s="11"/>
      <c r="J33" s="11"/>
      <c r="K33" s="11"/>
    </row>
    <row r="34" spans="1:11" ht="12" customHeight="1" x14ac:dyDescent="0.25">
      <c r="A34" s="167" t="s">
        <v>280</v>
      </c>
      <c r="B34" s="205"/>
      <c r="C34" s="239"/>
      <c r="D34" s="37"/>
      <c r="E34" s="11"/>
      <c r="F34" s="11"/>
      <c r="G34" s="182"/>
      <c r="H34" s="186"/>
      <c r="I34" s="11"/>
      <c r="J34" s="11"/>
      <c r="K34" s="11"/>
    </row>
    <row r="35" spans="1:11" x14ac:dyDescent="0.25">
      <c r="A35" s="207"/>
      <c r="B35" s="170"/>
      <c r="C35" s="170"/>
      <c r="D35" s="37"/>
      <c r="E35" s="11"/>
      <c r="F35" s="170"/>
      <c r="G35" s="170"/>
      <c r="H35" s="170"/>
      <c r="I35" s="11"/>
      <c r="J35" s="11"/>
      <c r="K35" s="11"/>
    </row>
    <row r="36" spans="1:11" ht="12.75" customHeight="1" x14ac:dyDescent="0.3">
      <c r="A36" s="183" t="s">
        <v>397</v>
      </c>
      <c r="B36" s="257"/>
      <c r="C36" s="196" t="s">
        <v>511</v>
      </c>
      <c r="D36" s="37"/>
      <c r="E36" s="11"/>
      <c r="F36" s="170"/>
      <c r="G36" s="314" t="s">
        <v>75</v>
      </c>
      <c r="H36" s="315"/>
      <c r="I36" s="11"/>
      <c r="J36" s="11"/>
      <c r="K36" s="11"/>
    </row>
    <row r="37" spans="1:11" x14ac:dyDescent="0.25">
      <c r="A37" s="142" t="s">
        <v>269</v>
      </c>
      <c r="B37" s="240"/>
      <c r="C37" s="239"/>
      <c r="D37" s="37"/>
      <c r="E37" s="11"/>
      <c r="F37" s="170"/>
      <c r="G37" s="286"/>
      <c r="H37" s="141"/>
      <c r="I37" s="11"/>
      <c r="J37" s="11"/>
      <c r="K37" s="11"/>
    </row>
    <row r="38" spans="1:11" ht="13" x14ac:dyDescent="0.25">
      <c r="A38" s="167" t="s">
        <v>107</v>
      </c>
      <c r="B38" s="246"/>
      <c r="C38" s="239"/>
      <c r="D38" s="37"/>
      <c r="E38" s="11"/>
      <c r="F38" s="170"/>
      <c r="G38" s="287"/>
      <c r="H38" s="296" t="str">
        <f>IF(C38=Pressupostos!E89,"Correcte","Error")</f>
        <v>Correcte</v>
      </c>
      <c r="I38" s="11"/>
      <c r="J38" s="11"/>
      <c r="K38" s="11"/>
    </row>
    <row r="39" spans="1:11" ht="12.75" customHeight="1" x14ac:dyDescent="0.3">
      <c r="A39" s="20"/>
      <c r="B39" s="70"/>
      <c r="C39" s="70"/>
      <c r="D39" s="37"/>
      <c r="E39" s="11"/>
      <c r="F39" s="170"/>
      <c r="G39" s="170"/>
      <c r="H39" s="170"/>
      <c r="I39" s="11"/>
      <c r="J39" s="11"/>
      <c r="K39" s="11"/>
    </row>
    <row r="40" spans="1:11" ht="13" x14ac:dyDescent="0.3">
      <c r="A40" s="183" t="s">
        <v>387</v>
      </c>
      <c r="B40" s="258"/>
      <c r="C40" s="196" t="s">
        <v>511</v>
      </c>
      <c r="D40" s="37"/>
      <c r="E40" s="11"/>
      <c r="F40" s="170"/>
      <c r="G40" s="170"/>
      <c r="H40" s="170"/>
      <c r="I40" s="11"/>
      <c r="J40" s="11"/>
      <c r="K40" s="11"/>
    </row>
    <row r="41" spans="1:11" ht="13" x14ac:dyDescent="0.3">
      <c r="A41" s="303" t="s">
        <v>364</v>
      </c>
      <c r="B41" s="259"/>
      <c r="C41" s="187">
        <f>SUM(C42:C43)</f>
        <v>0</v>
      </c>
      <c r="E41" s="11"/>
      <c r="F41" s="170"/>
      <c r="I41" s="11"/>
      <c r="J41" s="11"/>
      <c r="K41" s="11"/>
    </row>
    <row r="42" spans="1:11" x14ac:dyDescent="0.25">
      <c r="A42" s="142" t="s">
        <v>365</v>
      </c>
      <c r="B42" s="11"/>
      <c r="C42" s="160"/>
      <c r="F42" s="170"/>
      <c r="I42" s="11"/>
      <c r="J42" s="11"/>
      <c r="K42" s="11"/>
    </row>
    <row r="43" spans="1:11" x14ac:dyDescent="0.25">
      <c r="A43" s="260" t="s">
        <v>366</v>
      </c>
      <c r="B43" s="261"/>
      <c r="C43" s="160"/>
      <c r="I43" s="11"/>
      <c r="J43" s="11"/>
      <c r="K43" s="11"/>
    </row>
    <row r="44" spans="1:11" x14ac:dyDescent="0.25">
      <c r="A44" s="11"/>
      <c r="B44" s="11"/>
      <c r="C44" s="11"/>
      <c r="I44" s="11"/>
      <c r="J44" s="11"/>
      <c r="K44" s="11"/>
    </row>
    <row r="45" spans="1:11" x14ac:dyDescent="0.25">
      <c r="A45" s="11"/>
      <c r="B45" s="11"/>
      <c r="C45" s="11"/>
      <c r="I45" s="11"/>
      <c r="J45" s="11"/>
      <c r="K45" s="11"/>
    </row>
    <row r="46" spans="1:11" ht="12.75" customHeight="1" x14ac:dyDescent="0.25"/>
  </sheetData>
  <sheetProtection algorithmName="SHA-512" hashValue="fM+sT9HJ23UE2JY4huq9eFwL22S+4JXPoMWAPWT/PjvT3I84Lc+0DNeTs2EA7/yBlsdi00oFmeealnh92gHDDQ==" saltValue="62oOjAkvQUuQBGgdoUtd3w==" spinCount="100000" sheet="1" objects="1" scenarios="1"/>
  <protectedRanges>
    <protectedRange sqref="C42:C43" name="Interval16"/>
    <protectedRange sqref="C37:C38" name="Interval7_1_1"/>
    <protectedRange sqref="B12:C12" name="Interval1_1"/>
    <protectedRange sqref="B16:C16" name="Interval2_1"/>
    <protectedRange sqref="B20:C21" name="Interval3_1"/>
    <protectedRange sqref="D12:E14" name="Interval4_1"/>
    <protectedRange sqref="D16:E18" name="Interval5_1"/>
    <protectedRange sqref="D20:E21" name="Interval6_1"/>
    <protectedRange sqref="B25:C25" name="Interval7_2"/>
    <protectedRange sqref="C28:C29" name="Interval8_1"/>
    <protectedRange sqref="B31:C31" name="Interval9_1"/>
    <protectedRange sqref="B31:C31" name="Interval10_1"/>
    <protectedRange sqref="B33:C33" name="Interval11_1"/>
    <protectedRange sqref="C34" name="Interval12_1"/>
  </protectedRanges>
  <mergeCells count="10">
    <mergeCell ref="G36:H36"/>
    <mergeCell ref="A4:J4"/>
    <mergeCell ref="A5:J5"/>
    <mergeCell ref="A6:J6"/>
    <mergeCell ref="G23:H23"/>
    <mergeCell ref="G8:J8"/>
    <mergeCell ref="D9:E9"/>
    <mergeCell ref="B9:C9"/>
    <mergeCell ref="I9:J9"/>
    <mergeCell ref="G9:H9"/>
  </mergeCells>
  <conditionalFormatting sqref="G8 I10:J11 I15:J15 I19:J19 E23 G23 H29 H34">
    <cfRule type="cellIs" dxfId="13" priority="13" stopIfTrue="1" operator="equal">
      <formula>"Error"</formula>
    </cfRule>
  </conditionalFormatting>
  <conditionalFormatting sqref="G36">
    <cfRule type="cellIs" dxfId="12" priority="15" stopIfTrue="1" operator="equal">
      <formula>"Error"</formula>
    </cfRule>
  </conditionalFormatting>
  <conditionalFormatting sqref="G10:H10">
    <cfRule type="cellIs" dxfId="11" priority="12" stopIfTrue="1" operator="equal">
      <formula>"Error"</formula>
    </cfRule>
  </conditionalFormatting>
  <conditionalFormatting sqref="G13:H14">
    <cfRule type="cellIs" dxfId="10" priority="10" stopIfTrue="1" operator="equal">
      <formula>"Error"</formula>
    </cfRule>
  </conditionalFormatting>
  <conditionalFormatting sqref="G17:H19">
    <cfRule type="cellIs" dxfId="9" priority="9" stopIfTrue="1" operator="equal">
      <formula>"Error"</formula>
    </cfRule>
  </conditionalFormatting>
  <conditionalFormatting sqref="H38">
    <cfRule type="cellIs" dxfId="8" priority="14" stopIfTrue="1" operator="equal">
      <formula>"Error"</formula>
    </cfRule>
  </conditionalFormatting>
  <pageMargins left="0.31496062992125984" right="0.39370078740157483" top="0.74803149606299213" bottom="0.74803149606299213" header="0.31496062992125984" footer="0.31496062992125984"/>
  <pageSetup paperSize="9" scale="49"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ull6">
    <pageSetUpPr fitToPage="1"/>
  </sheetPr>
  <dimension ref="A1:E110"/>
  <sheetViews>
    <sheetView showGridLines="0" zoomScaleNormal="100" workbookViewId="0"/>
  </sheetViews>
  <sheetFormatPr defaultColWidth="9.1796875" defaultRowHeight="12.5" x14ac:dyDescent="0.25"/>
  <cols>
    <col min="1" max="1" width="60.81640625" style="166" customWidth="1"/>
    <col min="2" max="2" width="15.81640625" style="166" customWidth="1"/>
    <col min="3" max="3" width="1.81640625" style="166" customWidth="1"/>
    <col min="4" max="4" width="60.81640625" style="166" customWidth="1"/>
    <col min="5" max="5" width="15.81640625" style="166" customWidth="1"/>
    <col min="6" max="7" width="1.81640625" style="166" customWidth="1"/>
    <col min="8" max="8" width="9.1796875" style="166"/>
    <col min="9" max="9" width="10.453125" style="166" customWidth="1"/>
    <col min="10" max="16384" width="9.1796875" style="166"/>
  </cols>
  <sheetData>
    <row r="1" spans="1:5" ht="13" x14ac:dyDescent="0.3">
      <c r="A1" s="27" t="s">
        <v>499</v>
      </c>
      <c r="B1" s="11"/>
      <c r="C1" s="11"/>
      <c r="D1" s="11"/>
      <c r="E1" s="11"/>
    </row>
    <row r="2" spans="1:5" ht="13" x14ac:dyDescent="0.3">
      <c r="A2" s="27"/>
      <c r="B2" s="11"/>
      <c r="C2" s="11"/>
      <c r="D2" s="11"/>
      <c r="E2" s="11"/>
    </row>
    <row r="3" spans="1:5" ht="13" x14ac:dyDescent="0.3">
      <c r="A3" s="318" t="str">
        <f>Balanç!A4</f>
        <v>Subsector:</v>
      </c>
      <c r="B3" s="319"/>
      <c r="C3" s="319"/>
      <c r="D3" s="319"/>
      <c r="E3" s="320"/>
    </row>
    <row r="4" spans="1:5" ht="13" x14ac:dyDescent="0.3">
      <c r="A4" s="321" t="str">
        <f>Balanç!A5</f>
        <v>Departament:</v>
      </c>
      <c r="B4" s="343"/>
      <c r="C4" s="343"/>
      <c r="D4" s="343"/>
      <c r="E4" s="344"/>
    </row>
    <row r="5" spans="1:5" ht="13" x14ac:dyDescent="0.3">
      <c r="A5" s="324" t="str">
        <f>Balanç!A6</f>
        <v>Entitat:</v>
      </c>
      <c r="B5" s="345"/>
      <c r="C5" s="345"/>
      <c r="D5" s="345"/>
      <c r="E5" s="346"/>
    </row>
    <row r="6" spans="1:5" ht="14.15" customHeight="1" x14ac:dyDescent="0.3">
      <c r="A6" s="27"/>
      <c r="B6" s="11"/>
      <c r="C6" s="11"/>
      <c r="D6" s="11"/>
      <c r="E6" s="11"/>
    </row>
    <row r="7" spans="1:5" ht="16" customHeight="1" x14ac:dyDescent="0.3">
      <c r="A7" s="27" t="s">
        <v>49</v>
      </c>
      <c r="B7" s="11"/>
      <c r="C7" s="11"/>
      <c r="D7" s="27" t="s">
        <v>50</v>
      </c>
      <c r="E7" s="11"/>
    </row>
    <row r="8" spans="1:5" ht="20.149999999999999" customHeight="1" x14ac:dyDescent="0.3">
      <c r="A8" s="27"/>
      <c r="B8" s="302" t="s">
        <v>1</v>
      </c>
      <c r="C8" s="11"/>
      <c r="D8" s="11"/>
      <c r="E8" s="302" t="s">
        <v>1</v>
      </c>
    </row>
    <row r="9" spans="1:5" ht="19.5" customHeight="1" x14ac:dyDescent="0.25">
      <c r="A9" s="33" t="s">
        <v>51</v>
      </c>
      <c r="B9" s="33"/>
      <c r="C9" s="11"/>
      <c r="D9" s="34" t="s">
        <v>52</v>
      </c>
      <c r="E9" s="34"/>
    </row>
    <row r="10" spans="1:5" x14ac:dyDescent="0.25">
      <c r="A10" s="144" t="s">
        <v>156</v>
      </c>
      <c r="B10" s="35">
        <v>0</v>
      </c>
      <c r="C10" s="11"/>
      <c r="D10" s="144" t="s">
        <v>157</v>
      </c>
      <c r="E10" s="35">
        <v>0</v>
      </c>
    </row>
    <row r="11" spans="1:5" x14ac:dyDescent="0.25">
      <c r="A11" s="145" t="s">
        <v>158</v>
      </c>
      <c r="B11" s="36">
        <v>0</v>
      </c>
      <c r="C11" s="11"/>
      <c r="D11" s="145" t="s">
        <v>159</v>
      </c>
      <c r="E11" s="36">
        <v>0</v>
      </c>
    </row>
    <row r="12" spans="1:5" ht="13" x14ac:dyDescent="0.25">
      <c r="A12" s="146" t="s">
        <v>160</v>
      </c>
      <c r="B12" s="60">
        <f>SUM(B10:B11)</f>
        <v>0</v>
      </c>
      <c r="C12" s="11"/>
      <c r="D12" s="145" t="s">
        <v>161</v>
      </c>
      <c r="E12" s="36">
        <v>0</v>
      </c>
    </row>
    <row r="13" spans="1:5" x14ac:dyDescent="0.25">
      <c r="A13" s="145" t="s">
        <v>312</v>
      </c>
      <c r="B13" s="36">
        <v>0</v>
      </c>
      <c r="C13" s="11"/>
      <c r="D13" s="145" t="s">
        <v>162</v>
      </c>
      <c r="E13" s="36">
        <v>0</v>
      </c>
    </row>
    <row r="14" spans="1:5" x14ac:dyDescent="0.25">
      <c r="A14" s="145" t="s">
        <v>163</v>
      </c>
      <c r="B14" s="36">
        <v>0</v>
      </c>
      <c r="C14" s="11"/>
      <c r="D14" s="145" t="s">
        <v>164</v>
      </c>
      <c r="E14" s="36">
        <v>0</v>
      </c>
    </row>
    <row r="15" spans="1:5" x14ac:dyDescent="0.25">
      <c r="A15" s="145" t="s">
        <v>165</v>
      </c>
      <c r="B15" s="36">
        <v>0</v>
      </c>
      <c r="C15" s="11"/>
      <c r="D15" s="145" t="s">
        <v>166</v>
      </c>
      <c r="E15" s="36">
        <v>0</v>
      </c>
    </row>
    <row r="16" spans="1:5" x14ac:dyDescent="0.25">
      <c r="A16" s="145" t="s">
        <v>439</v>
      </c>
      <c r="B16" s="36">
        <v>0</v>
      </c>
      <c r="C16" s="11"/>
      <c r="D16" s="145" t="s">
        <v>168</v>
      </c>
      <c r="E16" s="36">
        <v>0</v>
      </c>
    </row>
    <row r="17" spans="1:5" ht="13" x14ac:dyDescent="0.25">
      <c r="A17" s="145" t="s">
        <v>440</v>
      </c>
      <c r="B17" s="36">
        <v>0</v>
      </c>
      <c r="C17" s="11"/>
      <c r="D17" s="146" t="s">
        <v>170</v>
      </c>
      <c r="E17" s="60">
        <f>SUM(E10:E16)</f>
        <v>0</v>
      </c>
    </row>
    <row r="18" spans="1:5" x14ac:dyDescent="0.25">
      <c r="A18" s="145" t="s">
        <v>167</v>
      </c>
      <c r="B18" s="36">
        <v>0</v>
      </c>
      <c r="C18" s="11"/>
      <c r="D18" s="145" t="s">
        <v>172</v>
      </c>
      <c r="E18" s="36">
        <v>0</v>
      </c>
    </row>
    <row r="19" spans="1:5" ht="13" x14ac:dyDescent="0.25">
      <c r="A19" s="146" t="s">
        <v>169</v>
      </c>
      <c r="B19" s="60">
        <f>SUM(B13:B18)</f>
        <v>0</v>
      </c>
      <c r="C19" s="11"/>
      <c r="D19" s="145" t="s">
        <v>174</v>
      </c>
      <c r="E19" s="36">
        <v>0</v>
      </c>
    </row>
    <row r="20" spans="1:5" x14ac:dyDescent="0.25">
      <c r="A20" s="145" t="s">
        <v>171</v>
      </c>
      <c r="B20" s="36">
        <v>0</v>
      </c>
      <c r="C20" s="11"/>
      <c r="D20" s="145" t="s">
        <v>176</v>
      </c>
      <c r="E20" s="36">
        <v>0</v>
      </c>
    </row>
    <row r="21" spans="1:5" x14ac:dyDescent="0.25">
      <c r="A21" s="145" t="s">
        <v>173</v>
      </c>
      <c r="B21" s="36">
        <v>0</v>
      </c>
      <c r="C21" s="11"/>
      <c r="D21" s="145" t="s">
        <v>178</v>
      </c>
      <c r="E21" s="36">
        <v>0</v>
      </c>
    </row>
    <row r="22" spans="1:5" x14ac:dyDescent="0.25">
      <c r="A22" s="145" t="s">
        <v>175</v>
      </c>
      <c r="B22" s="36">
        <v>0</v>
      </c>
      <c r="C22" s="11"/>
      <c r="D22" s="145" t="s">
        <v>180</v>
      </c>
      <c r="E22" s="36">
        <v>0</v>
      </c>
    </row>
    <row r="23" spans="1:5" x14ac:dyDescent="0.25">
      <c r="A23" s="145" t="s">
        <v>177</v>
      </c>
      <c r="B23" s="36">
        <v>0</v>
      </c>
      <c r="C23" s="11"/>
      <c r="D23" s="145" t="s">
        <v>182</v>
      </c>
      <c r="E23" s="36">
        <v>0</v>
      </c>
    </row>
    <row r="24" spans="1:5" ht="13" x14ac:dyDescent="0.25">
      <c r="A24" s="145" t="s">
        <v>179</v>
      </c>
      <c r="B24" s="36">
        <v>0</v>
      </c>
      <c r="C24" s="11"/>
      <c r="D24" s="146" t="s">
        <v>184</v>
      </c>
      <c r="E24" s="60">
        <f>SUM(E18:E23)</f>
        <v>0</v>
      </c>
    </row>
    <row r="25" spans="1:5" x14ac:dyDescent="0.25">
      <c r="A25" s="145" t="s">
        <v>181</v>
      </c>
      <c r="B25" s="36">
        <v>0</v>
      </c>
      <c r="C25" s="11"/>
      <c r="D25" s="145" t="s">
        <v>186</v>
      </c>
      <c r="E25" s="36">
        <v>0</v>
      </c>
    </row>
    <row r="26" spans="1:5" x14ac:dyDescent="0.25">
      <c r="A26" s="145" t="s">
        <v>183</v>
      </c>
      <c r="B26" s="36">
        <v>0</v>
      </c>
      <c r="C26" s="11"/>
      <c r="D26" s="145" t="s">
        <v>188</v>
      </c>
      <c r="E26" s="36">
        <v>0</v>
      </c>
    </row>
    <row r="27" spans="1:5" ht="13" x14ac:dyDescent="0.25">
      <c r="A27" s="146" t="s">
        <v>185</v>
      </c>
      <c r="B27" s="60">
        <f>SUM(B20:B26)</f>
        <v>0</v>
      </c>
      <c r="C27" s="11"/>
      <c r="D27" s="145" t="s">
        <v>190</v>
      </c>
      <c r="E27" s="36">
        <v>0</v>
      </c>
    </row>
    <row r="28" spans="1:5" x14ac:dyDescent="0.25">
      <c r="A28" s="145" t="s">
        <v>187</v>
      </c>
      <c r="B28" s="36">
        <v>0</v>
      </c>
      <c r="C28" s="11"/>
      <c r="D28" s="145" t="s">
        <v>191</v>
      </c>
      <c r="E28" s="36">
        <v>0</v>
      </c>
    </row>
    <row r="29" spans="1:5" x14ac:dyDescent="0.25">
      <c r="A29" s="145" t="s">
        <v>189</v>
      </c>
      <c r="B29" s="36">
        <v>0</v>
      </c>
      <c r="C29" s="11"/>
      <c r="D29" s="145" t="s">
        <v>192</v>
      </c>
      <c r="E29" s="36">
        <v>0</v>
      </c>
    </row>
    <row r="30" spans="1:5" ht="13" x14ac:dyDescent="0.25">
      <c r="A30" s="147" t="s">
        <v>323</v>
      </c>
      <c r="B30" s="36">
        <v>0</v>
      </c>
      <c r="C30" s="11"/>
      <c r="D30" s="146" t="s">
        <v>193</v>
      </c>
      <c r="E30" s="60">
        <f>SUM(E25:E29)</f>
        <v>0</v>
      </c>
    </row>
    <row r="31" spans="1:5" ht="25" x14ac:dyDescent="0.25">
      <c r="A31" s="147" t="s">
        <v>450</v>
      </c>
      <c r="B31" s="36">
        <v>0</v>
      </c>
      <c r="C31" s="11"/>
      <c r="D31" s="145" t="s">
        <v>195</v>
      </c>
      <c r="E31" s="36">
        <v>0</v>
      </c>
    </row>
    <row r="32" spans="1:5" x14ac:dyDescent="0.25">
      <c r="A32" s="145" t="s">
        <v>194</v>
      </c>
      <c r="B32" s="36">
        <v>0</v>
      </c>
      <c r="C32" s="11"/>
      <c r="D32" s="145" t="s">
        <v>197</v>
      </c>
      <c r="E32" s="36">
        <v>0</v>
      </c>
    </row>
    <row r="33" spans="1:5" x14ac:dyDescent="0.25">
      <c r="A33" s="145" t="s">
        <v>196</v>
      </c>
      <c r="B33" s="36">
        <v>0</v>
      </c>
      <c r="C33" s="11"/>
      <c r="D33" s="147" t="s">
        <v>327</v>
      </c>
      <c r="E33" s="36">
        <v>0</v>
      </c>
    </row>
    <row r="34" spans="1:5" ht="25" x14ac:dyDescent="0.25">
      <c r="A34" s="145" t="s">
        <v>198</v>
      </c>
      <c r="B34" s="36">
        <v>0</v>
      </c>
      <c r="C34" s="11"/>
      <c r="D34" s="147" t="s">
        <v>451</v>
      </c>
      <c r="E34" s="36">
        <v>0</v>
      </c>
    </row>
    <row r="35" spans="1:5" x14ac:dyDescent="0.25">
      <c r="A35" s="145" t="s">
        <v>313</v>
      </c>
      <c r="B35" s="36">
        <v>0</v>
      </c>
      <c r="C35" s="11"/>
      <c r="D35" s="145" t="s">
        <v>201</v>
      </c>
      <c r="E35" s="36">
        <v>0</v>
      </c>
    </row>
    <row r="36" spans="1:5" x14ac:dyDescent="0.25">
      <c r="A36" s="145" t="s">
        <v>199</v>
      </c>
      <c r="B36" s="36">
        <v>0</v>
      </c>
      <c r="C36" s="11"/>
      <c r="D36" s="145" t="s">
        <v>202</v>
      </c>
      <c r="E36" s="36">
        <v>0</v>
      </c>
    </row>
    <row r="37" spans="1:5" ht="13" x14ac:dyDescent="0.25">
      <c r="A37" s="146" t="s">
        <v>200</v>
      </c>
      <c r="B37" s="60">
        <f>SUM(B28:B36)</f>
        <v>0</v>
      </c>
      <c r="C37" s="11"/>
      <c r="D37" s="145" t="s">
        <v>204</v>
      </c>
      <c r="E37" s="36">
        <v>0</v>
      </c>
    </row>
    <row r="38" spans="1:5" x14ac:dyDescent="0.25">
      <c r="A38" s="145" t="s">
        <v>441</v>
      </c>
      <c r="B38" s="36">
        <v>0</v>
      </c>
      <c r="C38" s="11"/>
      <c r="D38" s="145" t="s">
        <v>317</v>
      </c>
      <c r="E38" s="36">
        <v>0</v>
      </c>
    </row>
    <row r="39" spans="1:5" x14ac:dyDescent="0.25">
      <c r="A39" s="145" t="s">
        <v>203</v>
      </c>
      <c r="B39" s="36">
        <v>0</v>
      </c>
      <c r="C39" s="11"/>
      <c r="D39" s="145" t="s">
        <v>207</v>
      </c>
      <c r="E39" s="36">
        <v>0</v>
      </c>
    </row>
    <row r="40" spans="1:5" ht="13" x14ac:dyDescent="0.25">
      <c r="A40" s="145" t="s">
        <v>205</v>
      </c>
      <c r="B40" s="36">
        <v>0</v>
      </c>
      <c r="C40" s="11"/>
      <c r="D40" s="146" t="s">
        <v>200</v>
      </c>
      <c r="E40" s="60">
        <f>SUM(E31:E39)</f>
        <v>0</v>
      </c>
    </row>
    <row r="41" spans="1:5" x14ac:dyDescent="0.25">
      <c r="A41" s="145" t="s">
        <v>206</v>
      </c>
      <c r="B41" s="36">
        <v>0</v>
      </c>
      <c r="C41" s="11"/>
      <c r="D41" s="145" t="s">
        <v>210</v>
      </c>
      <c r="E41" s="36">
        <v>0</v>
      </c>
    </row>
    <row r="42" spans="1:5" ht="13" x14ac:dyDescent="0.25">
      <c r="A42" s="146" t="s">
        <v>208</v>
      </c>
      <c r="B42" s="60">
        <f>SUM(B38:B41)</f>
        <v>0</v>
      </c>
      <c r="C42" s="11"/>
      <c r="D42" s="146" t="s">
        <v>212</v>
      </c>
      <c r="E42" s="60">
        <f>SUM(E41)</f>
        <v>0</v>
      </c>
    </row>
    <row r="43" spans="1:5" ht="13.5" thickBot="1" x14ac:dyDescent="0.3">
      <c r="A43" s="148" t="s">
        <v>209</v>
      </c>
      <c r="B43" s="61">
        <f>+B42+B37+B27+B19+B12</f>
        <v>0</v>
      </c>
      <c r="C43" s="11"/>
      <c r="D43" s="148" t="s">
        <v>209</v>
      </c>
      <c r="E43" s="61">
        <f>+E42+E40+E30+E24+E17</f>
        <v>0</v>
      </c>
    </row>
    <row r="44" spans="1:5" x14ac:dyDescent="0.25">
      <c r="A44" s="145" t="s">
        <v>211</v>
      </c>
      <c r="B44" s="36">
        <v>0</v>
      </c>
      <c r="C44" s="11"/>
      <c r="D44" s="145" t="s">
        <v>214</v>
      </c>
      <c r="E44" s="36">
        <v>0</v>
      </c>
    </row>
    <row r="45" spans="1:5" x14ac:dyDescent="0.25">
      <c r="A45" s="145" t="s">
        <v>213</v>
      </c>
      <c r="B45" s="36">
        <v>0</v>
      </c>
      <c r="C45" s="11"/>
      <c r="D45" s="145" t="s">
        <v>216</v>
      </c>
      <c r="E45" s="36">
        <v>0</v>
      </c>
    </row>
    <row r="46" spans="1:5" x14ac:dyDescent="0.25">
      <c r="A46" s="145" t="s">
        <v>442</v>
      </c>
      <c r="B46" s="36">
        <v>0</v>
      </c>
      <c r="C46" s="11"/>
      <c r="D46" s="145" t="s">
        <v>218</v>
      </c>
      <c r="E46" s="36">
        <v>0</v>
      </c>
    </row>
    <row r="47" spans="1:5" x14ac:dyDescent="0.25">
      <c r="A47" s="145" t="s">
        <v>215</v>
      </c>
      <c r="B47" s="36">
        <v>0</v>
      </c>
      <c r="C47" s="11"/>
      <c r="D47" s="145" t="s">
        <v>219</v>
      </c>
      <c r="E47" s="36">
        <v>0</v>
      </c>
    </row>
    <row r="48" spans="1:5" x14ac:dyDescent="0.25">
      <c r="A48" s="145" t="s">
        <v>217</v>
      </c>
      <c r="B48" s="36">
        <v>0</v>
      </c>
      <c r="C48" s="11"/>
      <c r="D48" s="145" t="s">
        <v>220</v>
      </c>
      <c r="E48" s="36">
        <v>0</v>
      </c>
    </row>
    <row r="49" spans="1:5" x14ac:dyDescent="0.25">
      <c r="A49" s="145" t="s">
        <v>314</v>
      </c>
      <c r="B49" s="36">
        <v>0</v>
      </c>
      <c r="C49" s="11"/>
      <c r="D49" s="145" t="s">
        <v>318</v>
      </c>
      <c r="E49" s="36">
        <v>0</v>
      </c>
    </row>
    <row r="50" spans="1:5" x14ac:dyDescent="0.25">
      <c r="A50" s="145" t="s">
        <v>453</v>
      </c>
      <c r="B50" s="36">
        <v>0</v>
      </c>
      <c r="C50" s="11"/>
      <c r="D50" s="145" t="s">
        <v>222</v>
      </c>
      <c r="E50" s="36">
        <v>0</v>
      </c>
    </row>
    <row r="51" spans="1:5" x14ac:dyDescent="0.25">
      <c r="A51" s="145" t="s">
        <v>221</v>
      </c>
      <c r="B51" s="36">
        <v>0</v>
      </c>
      <c r="C51" s="11"/>
      <c r="D51" s="145" t="s">
        <v>223</v>
      </c>
      <c r="E51" s="36">
        <v>0</v>
      </c>
    </row>
    <row r="52" spans="1:5" x14ac:dyDescent="0.25">
      <c r="A52" s="145" t="s">
        <v>454</v>
      </c>
      <c r="B52" s="36">
        <v>0</v>
      </c>
      <c r="C52" s="11"/>
      <c r="D52" s="145" t="s">
        <v>455</v>
      </c>
      <c r="E52" s="36">
        <v>0</v>
      </c>
    </row>
    <row r="53" spans="1:5" ht="25" x14ac:dyDescent="0.25">
      <c r="A53" s="147" t="s">
        <v>456</v>
      </c>
      <c r="B53" s="36">
        <v>0</v>
      </c>
      <c r="C53" s="11"/>
      <c r="D53" s="146" t="s">
        <v>226</v>
      </c>
      <c r="E53" s="60">
        <f>SUM(E44:E52)</f>
        <v>0</v>
      </c>
    </row>
    <row r="54" spans="1:5" ht="13" x14ac:dyDescent="0.25">
      <c r="A54" s="146" t="s">
        <v>224</v>
      </c>
      <c r="B54" s="60">
        <f>SUM(B44:B53)</f>
        <v>0</v>
      </c>
      <c r="C54" s="11"/>
      <c r="D54" s="145" t="s">
        <v>228</v>
      </c>
      <c r="E54" s="36">
        <v>0</v>
      </c>
    </row>
    <row r="55" spans="1:5" x14ac:dyDescent="0.25">
      <c r="A55" s="145" t="s">
        <v>225</v>
      </c>
      <c r="B55" s="36">
        <v>0</v>
      </c>
      <c r="C55" s="11"/>
      <c r="D55" s="145" t="s">
        <v>229</v>
      </c>
      <c r="E55" s="36">
        <v>0</v>
      </c>
    </row>
    <row r="56" spans="1:5" x14ac:dyDescent="0.25">
      <c r="A56" s="145" t="s">
        <v>227</v>
      </c>
      <c r="B56" s="36">
        <v>0</v>
      </c>
      <c r="C56" s="11"/>
      <c r="D56" s="147" t="s">
        <v>328</v>
      </c>
      <c r="E56" s="36">
        <v>0</v>
      </c>
    </row>
    <row r="57" spans="1:5" ht="25" x14ac:dyDescent="0.25">
      <c r="A57" s="147" t="s">
        <v>324</v>
      </c>
      <c r="B57" s="36">
        <v>0</v>
      </c>
      <c r="C57" s="11"/>
      <c r="D57" s="147" t="s">
        <v>457</v>
      </c>
      <c r="E57" s="36">
        <v>0</v>
      </c>
    </row>
    <row r="58" spans="1:5" ht="25" x14ac:dyDescent="0.25">
      <c r="A58" s="147" t="s">
        <v>458</v>
      </c>
      <c r="B58" s="36">
        <v>0</v>
      </c>
      <c r="C58" s="11"/>
      <c r="D58" s="145" t="s">
        <v>232</v>
      </c>
      <c r="E58" s="36">
        <v>0</v>
      </c>
    </row>
    <row r="59" spans="1:5" x14ac:dyDescent="0.25">
      <c r="A59" s="145" t="s">
        <v>230</v>
      </c>
      <c r="B59" s="36">
        <v>0</v>
      </c>
      <c r="C59" s="11"/>
      <c r="D59" s="145" t="s">
        <v>234</v>
      </c>
      <c r="E59" s="36">
        <v>0</v>
      </c>
    </row>
    <row r="60" spans="1:5" x14ac:dyDescent="0.25">
      <c r="A60" s="145" t="s">
        <v>231</v>
      </c>
      <c r="B60" s="36">
        <v>0</v>
      </c>
      <c r="C60" s="11"/>
      <c r="D60" s="145" t="s">
        <v>235</v>
      </c>
      <c r="E60" s="36">
        <v>0</v>
      </c>
    </row>
    <row r="61" spans="1:5" x14ac:dyDescent="0.25">
      <c r="A61" s="145" t="s">
        <v>233</v>
      </c>
      <c r="B61" s="36">
        <v>0</v>
      </c>
      <c r="C61" s="11"/>
      <c r="D61" s="145" t="s">
        <v>319</v>
      </c>
      <c r="E61" s="36">
        <v>0</v>
      </c>
    </row>
    <row r="62" spans="1:5" x14ac:dyDescent="0.25">
      <c r="A62" s="145" t="s">
        <v>315</v>
      </c>
      <c r="B62" s="36">
        <v>0</v>
      </c>
      <c r="C62" s="11"/>
      <c r="D62" s="145" t="s">
        <v>238</v>
      </c>
      <c r="E62" s="36">
        <v>0</v>
      </c>
    </row>
    <row r="63" spans="1:5" ht="13" x14ac:dyDescent="0.25">
      <c r="A63" s="145" t="s">
        <v>236</v>
      </c>
      <c r="B63" s="36">
        <v>0</v>
      </c>
      <c r="C63" s="11"/>
      <c r="D63" s="146" t="s">
        <v>237</v>
      </c>
      <c r="E63" s="60">
        <f>SUM(E54:E62)</f>
        <v>0</v>
      </c>
    </row>
    <row r="64" spans="1:5" ht="13.5" thickBot="1" x14ac:dyDescent="0.3">
      <c r="A64" s="146" t="s">
        <v>237</v>
      </c>
      <c r="B64" s="60">
        <f>SUM(B55:B63)</f>
        <v>0</v>
      </c>
      <c r="C64" s="11"/>
      <c r="D64" s="148" t="s">
        <v>239</v>
      </c>
      <c r="E64" s="61">
        <f>+E63+E53</f>
        <v>0</v>
      </c>
    </row>
    <row r="65" spans="1:5" ht="13.5" thickBot="1" x14ac:dyDescent="0.3">
      <c r="A65" s="148" t="s">
        <v>239</v>
      </c>
      <c r="B65" s="61">
        <f>+B64+B54</f>
        <v>0</v>
      </c>
      <c r="C65" s="11"/>
      <c r="D65" s="149" t="s">
        <v>240</v>
      </c>
      <c r="E65" s="62">
        <f>+E64+E43</f>
        <v>0</v>
      </c>
    </row>
    <row r="66" spans="1:5" ht="13.5" thickBot="1" x14ac:dyDescent="0.3">
      <c r="A66" s="149" t="s">
        <v>240</v>
      </c>
      <c r="B66" s="62">
        <f>+B65+B43</f>
        <v>0</v>
      </c>
      <c r="C66" s="11"/>
      <c r="D66" s="145" t="s">
        <v>243</v>
      </c>
      <c r="E66" s="36">
        <v>0</v>
      </c>
    </row>
    <row r="67" spans="1:5" x14ac:dyDescent="0.25">
      <c r="A67" s="145" t="s">
        <v>241</v>
      </c>
      <c r="B67" s="36">
        <v>0</v>
      </c>
      <c r="C67" s="11"/>
      <c r="D67" s="145" t="s">
        <v>245</v>
      </c>
      <c r="E67" s="36">
        <v>0</v>
      </c>
    </row>
    <row r="68" spans="1:5" ht="25" x14ac:dyDescent="0.25">
      <c r="A68" s="145" t="s">
        <v>242</v>
      </c>
      <c r="B68" s="36">
        <v>0</v>
      </c>
      <c r="C68" s="11"/>
      <c r="D68" s="147" t="s">
        <v>459</v>
      </c>
      <c r="E68" s="36">
        <v>0</v>
      </c>
    </row>
    <row r="69" spans="1:5" ht="25" x14ac:dyDescent="0.25">
      <c r="A69" s="145" t="s">
        <v>244</v>
      </c>
      <c r="B69" s="36">
        <v>0</v>
      </c>
      <c r="C69" s="11"/>
      <c r="D69" s="147" t="s">
        <v>460</v>
      </c>
      <c r="E69" s="36">
        <v>0</v>
      </c>
    </row>
    <row r="70" spans="1:5" ht="25" x14ac:dyDescent="0.25">
      <c r="A70" s="147" t="s">
        <v>489</v>
      </c>
      <c r="B70" s="36">
        <v>0</v>
      </c>
      <c r="C70" s="11"/>
      <c r="D70" s="145" t="s">
        <v>247</v>
      </c>
      <c r="E70" s="36">
        <v>0</v>
      </c>
    </row>
    <row r="71" spans="1:5" x14ac:dyDescent="0.25">
      <c r="A71" s="145" t="s">
        <v>452</v>
      </c>
      <c r="B71" s="36">
        <v>0</v>
      </c>
      <c r="C71" s="11"/>
      <c r="D71" s="145" t="s">
        <v>249</v>
      </c>
      <c r="E71" s="36">
        <v>0</v>
      </c>
    </row>
    <row r="72" spans="1:5" ht="25" x14ac:dyDescent="0.25">
      <c r="A72" s="145" t="s">
        <v>246</v>
      </c>
      <c r="B72" s="36">
        <v>0</v>
      </c>
      <c r="C72" s="11"/>
      <c r="D72" s="147" t="s">
        <v>490</v>
      </c>
      <c r="E72" s="36">
        <v>0</v>
      </c>
    </row>
    <row r="73" spans="1:5" x14ac:dyDescent="0.25">
      <c r="A73" s="145" t="s">
        <v>248</v>
      </c>
      <c r="B73" s="36">
        <v>0</v>
      </c>
      <c r="C73" s="11"/>
      <c r="D73" s="145" t="s">
        <v>251</v>
      </c>
      <c r="E73" s="36">
        <v>0</v>
      </c>
    </row>
    <row r="74" spans="1:5" ht="13" x14ac:dyDescent="0.25">
      <c r="A74" s="145" t="s">
        <v>250</v>
      </c>
      <c r="B74" s="36">
        <v>0</v>
      </c>
      <c r="C74" s="11"/>
      <c r="D74" s="146" t="s">
        <v>252</v>
      </c>
      <c r="E74" s="60">
        <f>SUM(E66:E73)</f>
        <v>0</v>
      </c>
    </row>
    <row r="75" spans="1:5" x14ac:dyDescent="0.25">
      <c r="A75" s="145" t="s">
        <v>251</v>
      </c>
      <c r="B75" s="36">
        <v>0</v>
      </c>
      <c r="C75" s="11"/>
      <c r="D75" s="145" t="s">
        <v>253</v>
      </c>
      <c r="E75" s="36">
        <v>0</v>
      </c>
    </row>
    <row r="76" spans="1:5" ht="13" x14ac:dyDescent="0.25">
      <c r="A76" s="146" t="s">
        <v>252</v>
      </c>
      <c r="B76" s="60">
        <f>SUM(B67:B75)</f>
        <v>0</v>
      </c>
      <c r="C76" s="11"/>
      <c r="D76" s="145" t="s">
        <v>320</v>
      </c>
      <c r="E76" s="36">
        <v>0</v>
      </c>
    </row>
    <row r="77" spans="1:5" x14ac:dyDescent="0.25">
      <c r="A77" s="145" t="s">
        <v>254</v>
      </c>
      <c r="B77" s="36">
        <v>0</v>
      </c>
      <c r="C77" s="11"/>
      <c r="D77" s="145" t="s">
        <v>255</v>
      </c>
      <c r="E77" s="36">
        <v>0</v>
      </c>
    </row>
    <row r="78" spans="1:5" x14ac:dyDescent="0.25">
      <c r="A78" s="145" t="s">
        <v>461</v>
      </c>
      <c r="B78" s="36">
        <v>0</v>
      </c>
      <c r="C78" s="11"/>
      <c r="D78" s="145" t="s">
        <v>321</v>
      </c>
      <c r="E78" s="36">
        <v>0</v>
      </c>
    </row>
    <row r="79" spans="1:5" x14ac:dyDescent="0.25">
      <c r="A79" s="145" t="s">
        <v>316</v>
      </c>
      <c r="B79" s="36">
        <v>0</v>
      </c>
      <c r="C79" s="11"/>
      <c r="D79" s="145" t="s">
        <v>257</v>
      </c>
      <c r="E79" s="36">
        <v>0</v>
      </c>
    </row>
    <row r="80" spans="1:5" x14ac:dyDescent="0.25">
      <c r="A80" s="145" t="s">
        <v>256</v>
      </c>
      <c r="B80" s="36">
        <v>0</v>
      </c>
      <c r="C80" s="11"/>
      <c r="D80" s="145" t="s">
        <v>258</v>
      </c>
      <c r="E80" s="36">
        <v>0</v>
      </c>
    </row>
    <row r="81" spans="1:5" ht="13" x14ac:dyDescent="0.25">
      <c r="A81" s="145" t="s">
        <v>258</v>
      </c>
      <c r="B81" s="36">
        <v>0</v>
      </c>
      <c r="C81" s="11"/>
      <c r="D81" s="146" t="s">
        <v>259</v>
      </c>
      <c r="E81" s="60">
        <f>SUM(E75:E80)</f>
        <v>0</v>
      </c>
    </row>
    <row r="82" spans="1:5" ht="13.5" thickBot="1" x14ac:dyDescent="0.3">
      <c r="A82" s="146" t="s">
        <v>259</v>
      </c>
      <c r="B82" s="60">
        <f>SUM(B77:B81)</f>
        <v>0</v>
      </c>
      <c r="C82" s="11"/>
      <c r="D82" s="148" t="s">
        <v>260</v>
      </c>
      <c r="E82" s="61">
        <f>+E81+E74</f>
        <v>0</v>
      </c>
    </row>
    <row r="83" spans="1:5" ht="13.5" thickBot="1" x14ac:dyDescent="0.3">
      <c r="A83" s="148" t="s">
        <v>260</v>
      </c>
      <c r="B83" s="61">
        <f>+B82+B76</f>
        <v>0</v>
      </c>
      <c r="C83" s="11"/>
      <c r="D83" s="150" t="s">
        <v>261</v>
      </c>
      <c r="E83" s="60">
        <f>+E82+E65</f>
        <v>0</v>
      </c>
    </row>
    <row r="84" spans="1:5" ht="13" x14ac:dyDescent="0.25">
      <c r="A84" s="150" t="s">
        <v>261</v>
      </c>
      <c r="B84" s="60">
        <f>+B83+B66</f>
        <v>0</v>
      </c>
      <c r="C84" s="11"/>
      <c r="D84" s="11"/>
      <c r="E84" s="11"/>
    </row>
    <row r="85" spans="1:5" ht="13" x14ac:dyDescent="0.25">
      <c r="C85" s="11"/>
      <c r="D85" s="241" t="s">
        <v>109</v>
      </c>
      <c r="E85" s="136"/>
    </row>
    <row r="86" spans="1:5" x14ac:dyDescent="0.25">
      <c r="A86" s="11"/>
      <c r="B86" s="11"/>
      <c r="C86" s="11"/>
      <c r="D86" s="219" t="s">
        <v>303</v>
      </c>
      <c r="E86" s="242">
        <v>0</v>
      </c>
    </row>
    <row r="87" spans="1:5" ht="12.75" customHeight="1" x14ac:dyDescent="0.25">
      <c r="A87" s="11"/>
      <c r="B87" s="11"/>
      <c r="C87" s="11"/>
      <c r="D87" s="219" t="s">
        <v>304</v>
      </c>
      <c r="E87" s="242">
        <v>0</v>
      </c>
    </row>
    <row r="88" spans="1:5" ht="25.5" customHeight="1" x14ac:dyDescent="0.25">
      <c r="A88" s="11"/>
      <c r="B88" s="11"/>
      <c r="C88" s="11"/>
      <c r="D88" s="219" t="s">
        <v>395</v>
      </c>
      <c r="E88" s="242">
        <v>0</v>
      </c>
    </row>
    <row r="89" spans="1:5" x14ac:dyDescent="0.25">
      <c r="A89" s="11"/>
      <c r="B89" s="11"/>
      <c r="C89" s="11"/>
      <c r="D89" s="219" t="s">
        <v>394</v>
      </c>
      <c r="E89" s="242">
        <v>0</v>
      </c>
    </row>
    <row r="90" spans="1:5" ht="12.75" customHeight="1" x14ac:dyDescent="0.25">
      <c r="A90" s="11"/>
      <c r="B90" s="11"/>
      <c r="C90" s="11"/>
      <c r="D90" s="243" t="s">
        <v>108</v>
      </c>
      <c r="E90" s="218">
        <f>+E53-E86-E87-E88-E89</f>
        <v>0</v>
      </c>
    </row>
    <row r="91" spans="1:5" x14ac:dyDescent="0.25">
      <c r="A91" s="11"/>
      <c r="B91" s="11"/>
      <c r="C91" s="11"/>
      <c r="D91" s="231"/>
      <c r="E91" s="11"/>
    </row>
    <row r="92" spans="1:5" ht="13" x14ac:dyDescent="0.3">
      <c r="A92" s="11"/>
      <c r="B92" s="11"/>
      <c r="C92" s="11"/>
      <c r="D92" s="263" t="s">
        <v>351</v>
      </c>
      <c r="E92" s="237"/>
    </row>
    <row r="93" spans="1:5" x14ac:dyDescent="0.25">
      <c r="D93" s="219" t="s">
        <v>462</v>
      </c>
      <c r="E93" s="264">
        <v>0</v>
      </c>
    </row>
    <row r="94" spans="1:5" x14ac:dyDescent="0.25">
      <c r="D94" s="243" t="s">
        <v>352</v>
      </c>
      <c r="E94" s="265">
        <v>0</v>
      </c>
    </row>
    <row r="95" spans="1:5" x14ac:dyDescent="0.25">
      <c r="D95" s="266"/>
      <c r="E95" s="170"/>
    </row>
    <row r="96" spans="1:5" ht="13" x14ac:dyDescent="0.3">
      <c r="D96" s="263" t="s">
        <v>353</v>
      </c>
      <c r="E96" s="136"/>
    </row>
    <row r="97" spans="4:5" x14ac:dyDescent="0.25">
      <c r="D97" s="219" t="s">
        <v>354</v>
      </c>
      <c r="E97" s="242">
        <v>0</v>
      </c>
    </row>
    <row r="98" spans="4:5" x14ac:dyDescent="0.25">
      <c r="D98" s="219" t="s">
        <v>355</v>
      </c>
      <c r="E98" s="242">
        <v>0</v>
      </c>
    </row>
    <row r="99" spans="4:5" ht="25" x14ac:dyDescent="0.25">
      <c r="D99" s="219" t="s">
        <v>356</v>
      </c>
      <c r="E99" s="242">
        <v>0</v>
      </c>
    </row>
    <row r="100" spans="4:5" x14ac:dyDescent="0.25">
      <c r="D100" s="219" t="s">
        <v>357</v>
      </c>
      <c r="E100" s="242">
        <v>0</v>
      </c>
    </row>
    <row r="101" spans="4:5" x14ac:dyDescent="0.25">
      <c r="D101" s="243" t="s">
        <v>358</v>
      </c>
      <c r="E101" s="267">
        <v>0</v>
      </c>
    </row>
    <row r="102" spans="4:5" x14ac:dyDescent="0.25">
      <c r="D102" s="231"/>
      <c r="E102" s="11"/>
    </row>
    <row r="103" spans="4:5" ht="13" x14ac:dyDescent="0.3">
      <c r="D103" s="263" t="s">
        <v>359</v>
      </c>
      <c r="E103" s="237"/>
    </row>
    <row r="104" spans="4:5" x14ac:dyDescent="0.25">
      <c r="D104" s="268" t="s">
        <v>360</v>
      </c>
      <c r="E104" s="242">
        <v>0</v>
      </c>
    </row>
    <row r="105" spans="4:5" x14ac:dyDescent="0.25">
      <c r="D105" s="268" t="s">
        <v>361</v>
      </c>
      <c r="E105" s="242">
        <v>0</v>
      </c>
    </row>
    <row r="106" spans="4:5" x14ac:dyDescent="0.25">
      <c r="D106" s="268" t="s">
        <v>480</v>
      </c>
      <c r="E106" s="242">
        <v>0</v>
      </c>
    </row>
    <row r="107" spans="4:5" x14ac:dyDescent="0.25">
      <c r="D107" s="268" t="s">
        <v>362</v>
      </c>
      <c r="E107" s="242">
        <v>0</v>
      </c>
    </row>
    <row r="108" spans="4:5" x14ac:dyDescent="0.25">
      <c r="D108" s="268" t="s">
        <v>391</v>
      </c>
      <c r="E108" s="242">
        <v>0</v>
      </c>
    </row>
    <row r="109" spans="4:5" x14ac:dyDescent="0.25">
      <c r="D109" s="269" t="s">
        <v>363</v>
      </c>
      <c r="E109" s="218">
        <f>+B26-E104-E105-E106-E107-E108</f>
        <v>0</v>
      </c>
    </row>
    <row r="110" spans="4:5" x14ac:dyDescent="0.25">
      <c r="D110" s="231"/>
      <c r="E110" s="11"/>
    </row>
  </sheetData>
  <sheetProtection algorithmName="SHA-512" hashValue="+HF0G7Xod0iDjJwrxtMF/4B1Jmu+qHVKzSsqktKWw3qLuSugl7l/bxRw9EpcYQBUQs6mF5Igi11d1PvHFet2Hw==" saltValue="7dr0v5jdtj1jmfYWPeNRSQ==" spinCount="100000" sheet="1" objects="1" scenarios="1"/>
  <protectedRanges>
    <protectedRange sqref="E33" name="Interval1_1_3"/>
    <protectedRange sqref="B57 E56" name="Interval1_1_2"/>
    <protectedRange sqref="B30" name="Interval1_1_1"/>
    <protectedRange sqref="B20:B26 B28:B29 B38:B41 B44:B53 B55:B56 B67:B75 B77:B81 E75:E80 E10:E16 E54:E55 E41 E31:E32 E25:E29 E18:E23 E66:E73 B31:B36 B58:B63 E57:E62 E34:E39 E44:E52 B10:B11 B13:B18" name="Interval1_1"/>
  </protectedRanges>
  <mergeCells count="3">
    <mergeCell ref="A3:E3"/>
    <mergeCell ref="A4:E4"/>
    <mergeCell ref="A5:E5"/>
  </mergeCells>
  <phoneticPr fontId="3" type="noConversion"/>
  <pageMargins left="0.39370078740157483" right="0.39370078740157483" top="0.59055118110236227" bottom="0.59055118110236227" header="0" footer="0"/>
  <pageSetup paperSize="9" scale="40"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ull7"/>
  <dimension ref="A1:K698"/>
  <sheetViews>
    <sheetView showGridLines="0" zoomScale="90" zoomScaleNormal="90" workbookViewId="0">
      <selection activeCell="A2" sqref="A2"/>
    </sheetView>
  </sheetViews>
  <sheetFormatPr defaultColWidth="9.1796875" defaultRowHeight="12.5" x14ac:dyDescent="0.25"/>
  <cols>
    <col min="1" max="1" width="17" style="166" customWidth="1"/>
    <col min="2" max="2" width="98.81640625" style="166" bestFit="1" customWidth="1"/>
    <col min="3" max="3" width="16.453125" style="166" customWidth="1"/>
    <col min="4" max="7" width="16.1796875" style="166" customWidth="1"/>
    <col min="8" max="8" width="5.1796875" style="166" customWidth="1"/>
    <col min="9" max="9" width="18" style="166" customWidth="1"/>
    <col min="10" max="10" width="18.81640625" style="166" customWidth="1"/>
    <col min="11" max="11" width="13.81640625" style="166" customWidth="1"/>
    <col min="12" max="16384" width="9.1796875" style="166"/>
  </cols>
  <sheetData>
    <row r="1" spans="1:6" ht="13" x14ac:dyDescent="0.3">
      <c r="A1" s="27" t="s">
        <v>499</v>
      </c>
      <c r="B1" s="11"/>
      <c r="C1" s="11"/>
      <c r="D1" s="11"/>
      <c r="E1" s="11"/>
    </row>
    <row r="2" spans="1:6" ht="13" x14ac:dyDescent="0.3">
      <c r="A2" s="27" t="s">
        <v>53</v>
      </c>
      <c r="B2" s="11"/>
      <c r="C2" s="11"/>
      <c r="D2" s="11"/>
      <c r="E2" s="11"/>
    </row>
    <row r="3" spans="1:6" ht="13" x14ac:dyDescent="0.3">
      <c r="A3" s="27"/>
      <c r="B3" s="11"/>
      <c r="C3" s="11"/>
      <c r="D3" s="11"/>
      <c r="E3" s="11"/>
    </row>
    <row r="4" spans="1:6" ht="13" x14ac:dyDescent="0.3">
      <c r="A4" s="318" t="str">
        <f>Balanç!A4</f>
        <v>Subsector:</v>
      </c>
      <c r="B4" s="319"/>
      <c r="C4" s="319"/>
      <c r="D4" s="319"/>
      <c r="E4" s="320"/>
    </row>
    <row r="5" spans="1:6" ht="13" x14ac:dyDescent="0.3">
      <c r="A5" s="321" t="str">
        <f>Balanç!A5</f>
        <v>Departament:</v>
      </c>
      <c r="B5" s="322"/>
      <c r="C5" s="322"/>
      <c r="D5" s="322"/>
      <c r="E5" s="323"/>
    </row>
    <row r="6" spans="1:6" ht="13" x14ac:dyDescent="0.3">
      <c r="A6" s="324" t="str">
        <f>Balanç!A6</f>
        <v>Entitat:</v>
      </c>
      <c r="B6" s="325"/>
      <c r="C6" s="325"/>
      <c r="D6" s="325"/>
      <c r="E6" s="326"/>
    </row>
    <row r="7" spans="1:6" ht="13" x14ac:dyDescent="0.3">
      <c r="A7" s="27"/>
      <c r="B7" s="11"/>
      <c r="C7" s="11"/>
      <c r="D7" s="11"/>
      <c r="E7" s="11"/>
    </row>
    <row r="8" spans="1:6" ht="13" x14ac:dyDescent="0.3">
      <c r="A8" s="27" t="s">
        <v>54</v>
      </c>
      <c r="B8" s="11"/>
      <c r="C8" s="37"/>
      <c r="D8" s="11"/>
      <c r="E8" s="47" t="s">
        <v>1</v>
      </c>
    </row>
    <row r="9" spans="1:6" x14ac:dyDescent="0.25">
      <c r="A9" s="11"/>
      <c r="B9" s="11"/>
      <c r="C9" s="37"/>
      <c r="D9" s="11"/>
      <c r="E9" s="11"/>
    </row>
    <row r="10" spans="1:6" ht="13.5" thickBot="1" x14ac:dyDescent="0.35">
      <c r="A10" s="20" t="s">
        <v>270</v>
      </c>
      <c r="B10" s="27" t="s">
        <v>64</v>
      </c>
      <c r="C10" s="11"/>
      <c r="D10" s="37"/>
      <c r="E10" s="37"/>
      <c r="F10" s="11"/>
    </row>
    <row r="11" spans="1:6" ht="13.5" thickBot="1" x14ac:dyDescent="0.3">
      <c r="A11" s="11"/>
      <c r="B11" s="11"/>
      <c r="C11" s="211" t="s">
        <v>498</v>
      </c>
      <c r="D11" s="212" t="s">
        <v>512</v>
      </c>
      <c r="E11" s="211" t="s">
        <v>513</v>
      </c>
      <c r="F11" s="11"/>
    </row>
    <row r="12" spans="1:6" ht="13" x14ac:dyDescent="0.3">
      <c r="A12" s="38"/>
      <c r="B12" s="39" t="s">
        <v>126</v>
      </c>
      <c r="C12" s="73">
        <f>SUM(C13:C16)</f>
        <v>0</v>
      </c>
      <c r="D12" s="73"/>
      <c r="E12" s="73">
        <f>SUM(E13:E16)</f>
        <v>0</v>
      </c>
      <c r="F12" s="11"/>
    </row>
    <row r="13" spans="1:6" x14ac:dyDescent="0.25">
      <c r="A13" s="40" t="s">
        <v>2</v>
      </c>
      <c r="B13" s="114" t="s">
        <v>119</v>
      </c>
      <c r="C13" s="74">
        <f>Balanç!B10</f>
        <v>0</v>
      </c>
      <c r="D13" s="74"/>
      <c r="E13" s="74">
        <f>Balanç!C10</f>
        <v>0</v>
      </c>
      <c r="F13" s="11"/>
    </row>
    <row r="14" spans="1:6" x14ac:dyDescent="0.25">
      <c r="A14" s="40" t="s">
        <v>2</v>
      </c>
      <c r="B14" s="114" t="s">
        <v>120</v>
      </c>
      <c r="C14" s="74">
        <f>Balanç!B11</f>
        <v>0</v>
      </c>
      <c r="D14" s="74"/>
      <c r="E14" s="74">
        <f>Balanç!C11</f>
        <v>0</v>
      </c>
      <c r="F14" s="11"/>
    </row>
    <row r="15" spans="1:6" x14ac:dyDescent="0.25">
      <c r="A15" s="40" t="s">
        <v>2</v>
      </c>
      <c r="B15" s="114" t="s">
        <v>137</v>
      </c>
      <c r="C15" s="74">
        <f>Balanç!B12</f>
        <v>0</v>
      </c>
      <c r="D15" s="74"/>
      <c r="E15" s="74">
        <f>Balanç!C12</f>
        <v>0</v>
      </c>
      <c r="F15" s="11"/>
    </row>
    <row r="16" spans="1:6" ht="13" thickBot="1" x14ac:dyDescent="0.3">
      <c r="A16" s="40" t="s">
        <v>2</v>
      </c>
      <c r="B16" s="114" t="s">
        <v>121</v>
      </c>
      <c r="C16" s="74">
        <f>Balanç!B19</f>
        <v>0</v>
      </c>
      <c r="D16" s="74"/>
      <c r="E16" s="74">
        <f>Balanç!C19</f>
        <v>0</v>
      </c>
      <c r="F16" s="11"/>
    </row>
    <row r="17" spans="1:6" ht="13" x14ac:dyDescent="0.3">
      <c r="A17" s="41" t="s">
        <v>55</v>
      </c>
      <c r="B17" s="42" t="s">
        <v>127</v>
      </c>
      <c r="C17" s="42"/>
      <c r="D17" s="107">
        <f>SUM(Pressupostos!E44:E52)</f>
        <v>0</v>
      </c>
      <c r="E17" s="84"/>
      <c r="F17" s="11"/>
    </row>
    <row r="18" spans="1:6" ht="13" x14ac:dyDescent="0.3">
      <c r="A18" s="43" t="s">
        <v>55</v>
      </c>
      <c r="B18" s="44" t="s">
        <v>291</v>
      </c>
      <c r="C18" s="44"/>
      <c r="D18" s="210">
        <f>Pressupostos!E86</f>
        <v>0</v>
      </c>
      <c r="E18" s="85"/>
      <c r="F18" s="11"/>
    </row>
    <row r="19" spans="1:6" ht="13" x14ac:dyDescent="0.3">
      <c r="A19" s="43" t="s">
        <v>56</v>
      </c>
      <c r="B19" s="44" t="s">
        <v>138</v>
      </c>
      <c r="C19" s="44"/>
      <c r="D19" s="108">
        <f>SUM(Pressupostos!B44:B52)</f>
        <v>0</v>
      </c>
      <c r="E19" s="85"/>
      <c r="F19" s="11"/>
    </row>
    <row r="20" spans="1:6" ht="13" x14ac:dyDescent="0.3">
      <c r="A20" s="77" t="s">
        <v>104</v>
      </c>
      <c r="B20" s="125" t="s">
        <v>128</v>
      </c>
      <c r="C20" s="92"/>
      <c r="D20" s="122">
        <f>SUM(D21:D23)</f>
        <v>0</v>
      </c>
      <c r="E20" s="87"/>
      <c r="F20" s="11"/>
    </row>
    <row r="21" spans="1:6" x14ac:dyDescent="0.25">
      <c r="A21" s="46" t="s">
        <v>265</v>
      </c>
      <c r="B21" s="119" t="s">
        <v>392</v>
      </c>
      <c r="C21" s="92"/>
      <c r="D21" s="126">
        <f>+Inf_compl.!C25</f>
        <v>0</v>
      </c>
      <c r="E21" s="127"/>
      <c r="F21" s="11"/>
    </row>
    <row r="22" spans="1:6" x14ac:dyDescent="0.25">
      <c r="A22" s="46" t="s">
        <v>265</v>
      </c>
      <c r="B22" s="119" t="s">
        <v>99</v>
      </c>
      <c r="C22" s="92"/>
      <c r="D22" s="126">
        <f>+Inf_compl.!C26</f>
        <v>0</v>
      </c>
      <c r="E22" s="127"/>
      <c r="F22" s="11"/>
    </row>
    <row r="23" spans="1:6" x14ac:dyDescent="0.25">
      <c r="A23" s="45" t="s">
        <v>265</v>
      </c>
      <c r="B23" s="120" t="s">
        <v>267</v>
      </c>
      <c r="C23" s="93"/>
      <c r="D23" s="69">
        <f>+Inf_compl.!C28</f>
        <v>0</v>
      </c>
      <c r="E23" s="88"/>
      <c r="F23" s="11"/>
    </row>
    <row r="24" spans="1:6" ht="13" x14ac:dyDescent="0.3">
      <c r="A24" s="46" t="s">
        <v>437</v>
      </c>
      <c r="B24" s="125" t="s">
        <v>388</v>
      </c>
      <c r="C24" s="202"/>
      <c r="D24" s="69">
        <f>+Inf_compl.!C29+Inf_compl.!C38</f>
        <v>0</v>
      </c>
      <c r="E24" s="87"/>
      <c r="F24" s="11"/>
    </row>
    <row r="25" spans="1:6" ht="13" x14ac:dyDescent="0.3">
      <c r="A25" s="77" t="s">
        <v>57</v>
      </c>
      <c r="B25" s="91" t="s">
        <v>139</v>
      </c>
      <c r="C25" s="91"/>
      <c r="D25" s="109">
        <f>SUM(D26:D27)</f>
        <v>0</v>
      </c>
      <c r="E25" s="86"/>
      <c r="F25" s="11"/>
    </row>
    <row r="26" spans="1:6" x14ac:dyDescent="0.25">
      <c r="A26" s="46" t="s">
        <v>57</v>
      </c>
      <c r="B26" s="115" t="s">
        <v>122</v>
      </c>
      <c r="C26" s="4"/>
      <c r="D26" s="67">
        <f>'Compte PiG'!C32</f>
        <v>0</v>
      </c>
      <c r="E26" s="87"/>
      <c r="F26" s="11"/>
    </row>
    <row r="27" spans="1:6" x14ac:dyDescent="0.25">
      <c r="A27" s="45" t="s">
        <v>57</v>
      </c>
      <c r="B27" s="116" t="s">
        <v>123</v>
      </c>
      <c r="C27" s="5"/>
      <c r="D27" s="69">
        <f>'Compte PiG'!C33</f>
        <v>0</v>
      </c>
      <c r="E27" s="88"/>
      <c r="F27" s="11"/>
    </row>
    <row r="28" spans="1:6" ht="13" x14ac:dyDescent="0.3">
      <c r="A28" s="78" t="s">
        <v>57</v>
      </c>
      <c r="B28" s="94" t="s">
        <v>140</v>
      </c>
      <c r="C28" s="94"/>
      <c r="D28" s="110">
        <f>'Compte PiG'!C28</f>
        <v>0</v>
      </c>
      <c r="E28" s="89"/>
      <c r="F28" s="11"/>
    </row>
    <row r="29" spans="1:6" ht="13" x14ac:dyDescent="0.3">
      <c r="A29" s="82" t="s">
        <v>268</v>
      </c>
      <c r="B29" s="81" t="s">
        <v>129</v>
      </c>
      <c r="C29" s="81"/>
      <c r="D29" s="112">
        <f>+D17-D18-D19+D20-D24+D25+D28</f>
        <v>0</v>
      </c>
      <c r="E29" s="103"/>
      <c r="F29" s="11"/>
    </row>
    <row r="30" spans="1:6" ht="13.5" thickBot="1" x14ac:dyDescent="0.35">
      <c r="A30" s="104" t="s">
        <v>114</v>
      </c>
      <c r="B30" s="102" t="s">
        <v>516</v>
      </c>
      <c r="C30" s="105"/>
      <c r="D30" s="113">
        <f>+C12+D29</f>
        <v>0</v>
      </c>
      <c r="E30" s="106">
        <f>+E12</f>
        <v>0</v>
      </c>
      <c r="F30" s="11"/>
    </row>
    <row r="31" spans="1:6" ht="13.5" thickBot="1" x14ac:dyDescent="0.35">
      <c r="A31" s="95"/>
      <c r="B31" s="79" t="s">
        <v>58</v>
      </c>
      <c r="C31" s="79"/>
      <c r="D31" s="79"/>
      <c r="E31" s="162">
        <f>+E30-D30</f>
        <v>0</v>
      </c>
      <c r="F31" s="11"/>
    </row>
    <row r="32" spans="1:6" x14ac:dyDescent="0.25">
      <c r="A32" s="11"/>
      <c r="B32" s="11"/>
      <c r="C32" s="11"/>
      <c r="D32" s="11"/>
      <c r="E32" s="11"/>
      <c r="F32" s="11"/>
    </row>
    <row r="33" spans="1:11" ht="12.75" customHeight="1" x14ac:dyDescent="0.25">
      <c r="A33" s="11"/>
      <c r="B33" s="1" t="s">
        <v>463</v>
      </c>
      <c r="C33" s="68"/>
      <c r="D33" s="289"/>
      <c r="E33" s="290" t="str">
        <f>IF(TRUNC(E31,2)=0,"Correcte","A justificar")</f>
        <v>Correcte</v>
      </c>
      <c r="F33" s="298" t="str">
        <f>IF(E31&lt;&gt;0,"Comprovar si s'han omplert els camps de la pestanya d'Inf.Compl. o s'ha comès algun altre error dels indicats a les FAQ disponible a la web d'elaboració dels pressupostos","")</f>
        <v/>
      </c>
      <c r="G33" s="72"/>
      <c r="H33" s="72"/>
      <c r="I33" s="72"/>
      <c r="J33" s="72"/>
      <c r="K33" s="72"/>
    </row>
    <row r="34" spans="1:11" ht="24.75" customHeight="1" x14ac:dyDescent="0.25">
      <c r="A34" s="11"/>
      <c r="B34" s="2"/>
      <c r="C34" s="11"/>
      <c r="D34" s="11"/>
      <c r="E34" s="11"/>
      <c r="F34" s="72"/>
      <c r="G34" s="72"/>
      <c r="H34" s="72"/>
      <c r="I34" s="72"/>
      <c r="J34" s="72"/>
      <c r="K34" s="72"/>
    </row>
    <row r="35" spans="1:11" ht="13" x14ac:dyDescent="0.3">
      <c r="A35" s="27" t="s">
        <v>59</v>
      </c>
      <c r="B35" s="11"/>
      <c r="C35" s="11"/>
      <c r="D35" s="11"/>
      <c r="E35" s="11"/>
      <c r="F35" s="11"/>
      <c r="G35" s="11"/>
    </row>
    <row r="36" spans="1:11" ht="12.75" customHeight="1" x14ac:dyDescent="0.3">
      <c r="A36" s="356"/>
      <c r="B36" s="357"/>
      <c r="C36" s="357"/>
      <c r="D36" s="357"/>
      <c r="E36" s="357"/>
      <c r="F36" s="281" t="s">
        <v>384</v>
      </c>
      <c r="G36" s="252"/>
      <c r="H36" s="252"/>
      <c r="I36" s="252"/>
      <c r="J36" s="272"/>
      <c r="K36" s="196" t="s">
        <v>385</v>
      </c>
    </row>
    <row r="37" spans="1:11" x14ac:dyDescent="0.25">
      <c r="A37" s="359"/>
      <c r="B37" s="360"/>
      <c r="C37" s="360"/>
      <c r="D37" s="360"/>
      <c r="E37" s="360"/>
      <c r="F37" s="347"/>
      <c r="G37" s="348"/>
      <c r="H37" s="348"/>
      <c r="I37" s="348"/>
      <c r="J37" s="349"/>
      <c r="K37" s="245"/>
    </row>
    <row r="38" spans="1:11" x14ac:dyDescent="0.25">
      <c r="A38" s="359"/>
      <c r="B38" s="360"/>
      <c r="C38" s="360"/>
      <c r="D38" s="360"/>
      <c r="E38" s="360"/>
      <c r="F38" s="350"/>
      <c r="G38" s="351"/>
      <c r="H38" s="351"/>
      <c r="I38" s="351"/>
      <c r="J38" s="352"/>
      <c r="K38" s="240"/>
    </row>
    <row r="39" spans="1:11" x14ac:dyDescent="0.25">
      <c r="A39" s="362"/>
      <c r="B39" s="363"/>
      <c r="C39" s="363"/>
      <c r="D39" s="363"/>
      <c r="E39" s="363"/>
      <c r="F39" s="353"/>
      <c r="G39" s="354"/>
      <c r="H39" s="354"/>
      <c r="I39" s="354"/>
      <c r="J39" s="355"/>
      <c r="K39" s="246"/>
    </row>
    <row r="40" spans="1:11" ht="13" x14ac:dyDescent="0.3">
      <c r="A40" s="11"/>
      <c r="B40" s="11"/>
      <c r="C40" s="11"/>
      <c r="D40" s="11"/>
      <c r="E40" s="11"/>
      <c r="F40" s="277" t="s">
        <v>386</v>
      </c>
      <c r="G40" s="252"/>
      <c r="H40" s="252"/>
      <c r="I40" s="252"/>
      <c r="J40" s="272"/>
      <c r="K40" s="247">
        <f>+E31-SUM(K37:K39)</f>
        <v>0</v>
      </c>
    </row>
    <row r="41" spans="1:11" x14ac:dyDescent="0.25">
      <c r="A41" s="11"/>
      <c r="B41" s="11"/>
      <c r="C41" s="11"/>
      <c r="D41" s="11"/>
      <c r="E41" s="11"/>
    </row>
    <row r="42" spans="1:11" ht="13.5" thickBot="1" x14ac:dyDescent="0.35">
      <c r="A42" s="20" t="s">
        <v>292</v>
      </c>
      <c r="B42" s="27" t="s">
        <v>464</v>
      </c>
      <c r="C42" s="11"/>
      <c r="D42" s="11"/>
      <c r="E42" s="11"/>
    </row>
    <row r="43" spans="1:11" ht="13.5" thickBot="1" x14ac:dyDescent="0.3">
      <c r="A43" s="47"/>
      <c r="B43" s="11"/>
      <c r="C43" s="211" t="s">
        <v>498</v>
      </c>
      <c r="D43" s="212" t="s">
        <v>512</v>
      </c>
      <c r="E43" s="211" t="s">
        <v>513</v>
      </c>
    </row>
    <row r="44" spans="1:11" ht="13" x14ac:dyDescent="0.3">
      <c r="A44" s="48"/>
      <c r="B44" s="39" t="s">
        <v>130</v>
      </c>
      <c r="C44" s="73">
        <f>SUM(C45:C52)-C47</f>
        <v>0</v>
      </c>
      <c r="D44" s="73"/>
      <c r="E44" s="73">
        <f>SUM(E45:E52)-E47</f>
        <v>0</v>
      </c>
    </row>
    <row r="45" spans="1:11" x14ac:dyDescent="0.25">
      <c r="A45" s="40" t="s">
        <v>60</v>
      </c>
      <c r="B45" s="114" t="s">
        <v>307</v>
      </c>
      <c r="C45" s="74">
        <f>Balanç!B33</f>
        <v>0</v>
      </c>
      <c r="D45" s="74"/>
      <c r="E45" s="74">
        <f>Balanç!C33</f>
        <v>0</v>
      </c>
    </row>
    <row r="46" spans="1:11" x14ac:dyDescent="0.25">
      <c r="A46" s="40" t="s">
        <v>60</v>
      </c>
      <c r="B46" s="114" t="s">
        <v>142</v>
      </c>
      <c r="C46" s="74">
        <f>Balanç!B34</f>
        <v>0</v>
      </c>
      <c r="D46" s="74"/>
      <c r="E46" s="74">
        <f>Balanç!C34</f>
        <v>0</v>
      </c>
    </row>
    <row r="47" spans="1:11" x14ac:dyDescent="0.25">
      <c r="A47" s="40" t="s">
        <v>60</v>
      </c>
      <c r="B47" s="114" t="s">
        <v>143</v>
      </c>
      <c r="C47" s="74">
        <f>Balanç!B35</f>
        <v>0</v>
      </c>
      <c r="D47" s="74"/>
      <c r="E47" s="74">
        <f>Balanç!C35</f>
        <v>0</v>
      </c>
    </row>
    <row r="48" spans="1:11" x14ac:dyDescent="0.25">
      <c r="A48" s="40" t="s">
        <v>60</v>
      </c>
      <c r="B48" s="117" t="s">
        <v>116</v>
      </c>
      <c r="C48" s="74">
        <f>Balanç!B36</f>
        <v>0</v>
      </c>
      <c r="D48" s="74"/>
      <c r="E48" s="74">
        <f>Balanç!C36</f>
        <v>0</v>
      </c>
    </row>
    <row r="49" spans="1:6" x14ac:dyDescent="0.25">
      <c r="A49" s="40" t="s">
        <v>60</v>
      </c>
      <c r="B49" s="117" t="s">
        <v>117</v>
      </c>
      <c r="C49" s="74">
        <f>Balanç!B37</f>
        <v>0</v>
      </c>
      <c r="D49" s="74"/>
      <c r="E49" s="74">
        <f>Balanç!C37</f>
        <v>0</v>
      </c>
    </row>
    <row r="50" spans="1:6" x14ac:dyDescent="0.25">
      <c r="A50" s="40" t="s">
        <v>60</v>
      </c>
      <c r="B50" s="114" t="s">
        <v>144</v>
      </c>
      <c r="C50" s="74">
        <f>Balanç!B38</f>
        <v>0</v>
      </c>
      <c r="D50" s="74"/>
      <c r="E50" s="74">
        <f>Balanç!C38</f>
        <v>0</v>
      </c>
    </row>
    <row r="51" spans="1:6" x14ac:dyDescent="0.25">
      <c r="A51" s="40" t="s">
        <v>60</v>
      </c>
      <c r="B51" s="114" t="s">
        <v>145</v>
      </c>
      <c r="C51" s="74">
        <f>Balanç!B39</f>
        <v>0</v>
      </c>
      <c r="D51" s="74"/>
      <c r="E51" s="74">
        <f>Balanç!C39</f>
        <v>0</v>
      </c>
    </row>
    <row r="52" spans="1:6" x14ac:dyDescent="0.25">
      <c r="A52" s="40" t="s">
        <v>60</v>
      </c>
      <c r="B52" s="114" t="s">
        <v>308</v>
      </c>
      <c r="C52" s="74">
        <f>Balanç!B41</f>
        <v>0</v>
      </c>
      <c r="D52" s="74"/>
      <c r="E52" s="74">
        <f>Balanç!C41</f>
        <v>0</v>
      </c>
    </row>
    <row r="53" spans="1:6" ht="13" x14ac:dyDescent="0.3">
      <c r="A53" s="191" t="s">
        <v>60</v>
      </c>
      <c r="B53" s="188" t="s">
        <v>310</v>
      </c>
      <c r="C53" s="193">
        <f>C54+C55+C56+C57+C58+C59</f>
        <v>0</v>
      </c>
      <c r="D53" s="192"/>
      <c r="E53" s="193">
        <f>E54+E55+E56+E57+E58+E59</f>
        <v>0</v>
      </c>
    </row>
    <row r="54" spans="1:6" x14ac:dyDescent="0.25">
      <c r="A54" s="40" t="s">
        <v>264</v>
      </c>
      <c r="B54" s="121" t="s">
        <v>473</v>
      </c>
      <c r="C54" s="74">
        <f>Inf_compl.!B12+Inf_compl.!D12</f>
        <v>0</v>
      </c>
      <c r="D54" s="74"/>
      <c r="E54" s="74">
        <f>Inf_compl.!C12+Inf_compl.!E12</f>
        <v>0</v>
      </c>
    </row>
    <row r="55" spans="1:6" x14ac:dyDescent="0.25">
      <c r="A55" s="40" t="s">
        <v>264</v>
      </c>
      <c r="B55" s="121" t="s">
        <v>474</v>
      </c>
      <c r="C55" s="74">
        <f>Inf_compl.!B13+Inf_compl.!D13</f>
        <v>0</v>
      </c>
      <c r="D55" s="74"/>
      <c r="E55" s="74">
        <f>Inf_compl.!C13+Inf_compl.!E13</f>
        <v>0</v>
      </c>
    </row>
    <row r="56" spans="1:6" x14ac:dyDescent="0.25">
      <c r="A56" s="40" t="s">
        <v>264</v>
      </c>
      <c r="B56" s="121" t="s">
        <v>475</v>
      </c>
      <c r="C56" s="74">
        <f>Inf_compl.!B16+Inf_compl.!D16</f>
        <v>0</v>
      </c>
      <c r="D56" s="74"/>
      <c r="E56" s="74">
        <f>Inf_compl.!C16+Inf_compl.!E16</f>
        <v>0</v>
      </c>
    </row>
    <row r="57" spans="1:6" x14ac:dyDescent="0.25">
      <c r="A57" s="40" t="s">
        <v>264</v>
      </c>
      <c r="B57" s="121" t="s">
        <v>476</v>
      </c>
      <c r="C57" s="74">
        <f>Inf_compl.!B17+Inf_compl.!D17</f>
        <v>0</v>
      </c>
      <c r="D57" s="74"/>
      <c r="E57" s="74">
        <f>Inf_compl.!C17+Inf_compl.!E17</f>
        <v>0</v>
      </c>
    </row>
    <row r="58" spans="1:6" x14ac:dyDescent="0.25">
      <c r="A58" s="40" t="s">
        <v>264</v>
      </c>
      <c r="B58" s="121" t="s">
        <v>477</v>
      </c>
      <c r="C58" s="74">
        <f>Inf_compl.!B20+Inf_compl.!D20</f>
        <v>0</v>
      </c>
      <c r="D58" s="74"/>
      <c r="E58" s="74">
        <f>Inf_compl.!C20+Inf_compl.!E20</f>
        <v>0</v>
      </c>
    </row>
    <row r="59" spans="1:6" x14ac:dyDescent="0.25">
      <c r="A59" s="40" t="s">
        <v>264</v>
      </c>
      <c r="B59" s="121" t="s">
        <v>100</v>
      </c>
      <c r="C59" s="74">
        <f>Inf_compl.!B21+Inf_compl.!D21</f>
        <v>0</v>
      </c>
      <c r="D59" s="74"/>
      <c r="E59" s="74">
        <f>Inf_compl.!C21+Inf_compl.!E21</f>
        <v>0</v>
      </c>
    </row>
    <row r="60" spans="1:6" ht="13.5" thickBot="1" x14ac:dyDescent="0.35">
      <c r="A60" s="189" t="s">
        <v>293</v>
      </c>
      <c r="B60" s="190" t="s">
        <v>465</v>
      </c>
      <c r="C60" s="300">
        <f>+C44+C53</f>
        <v>0</v>
      </c>
      <c r="D60" s="74"/>
      <c r="E60" s="300">
        <f>+E44+E53</f>
        <v>0</v>
      </c>
    </row>
    <row r="61" spans="1:6" ht="13" x14ac:dyDescent="0.3">
      <c r="A61" s="41" t="s">
        <v>56</v>
      </c>
      <c r="B61" s="49" t="s">
        <v>294</v>
      </c>
      <c r="C61" s="90"/>
      <c r="D61" s="107">
        <f>Pressupostos!B64</f>
        <v>0</v>
      </c>
      <c r="E61" s="84"/>
      <c r="F61" s="11"/>
    </row>
    <row r="62" spans="1:6" ht="13" x14ac:dyDescent="0.3">
      <c r="A62" s="46" t="s">
        <v>57</v>
      </c>
      <c r="B62" s="125" t="s">
        <v>517</v>
      </c>
      <c r="C62" s="199"/>
      <c r="D62" s="122">
        <f>'Compte PiG'!C54</f>
        <v>0</v>
      </c>
      <c r="E62" s="200"/>
      <c r="F62" s="208"/>
    </row>
    <row r="63" spans="1:6" ht="13" x14ac:dyDescent="0.3">
      <c r="A63" s="46" t="s">
        <v>61</v>
      </c>
      <c r="B63" s="201" t="s">
        <v>309</v>
      </c>
      <c r="C63" s="199"/>
      <c r="D63" s="122">
        <f>E52-C52</f>
        <v>0</v>
      </c>
      <c r="E63" s="200"/>
      <c r="F63" s="208"/>
    </row>
    <row r="64" spans="1:6" ht="13" x14ac:dyDescent="0.3">
      <c r="A64" s="46" t="s">
        <v>62</v>
      </c>
      <c r="B64" s="51" t="s">
        <v>295</v>
      </c>
      <c r="C64" s="92"/>
      <c r="D64" s="122">
        <f>'Compte PiG'!C29</f>
        <v>0</v>
      </c>
      <c r="E64" s="87"/>
    </row>
    <row r="65" spans="1:11" ht="13" x14ac:dyDescent="0.3">
      <c r="A65" s="46" t="s">
        <v>62</v>
      </c>
      <c r="B65" s="51" t="s">
        <v>412</v>
      </c>
      <c r="C65" s="92"/>
      <c r="D65" s="122">
        <f>'Compte PiG'!C20</f>
        <v>0</v>
      </c>
      <c r="E65" s="87"/>
    </row>
    <row r="66" spans="1:11" ht="13" x14ac:dyDescent="0.3">
      <c r="A66" s="46" t="s">
        <v>62</v>
      </c>
      <c r="B66" s="51" t="s">
        <v>426</v>
      </c>
      <c r="C66" s="92"/>
      <c r="D66" s="122">
        <f>+'Compte PiG'!C40</f>
        <v>0</v>
      </c>
      <c r="E66" s="87"/>
    </row>
    <row r="67" spans="1:11" ht="13" x14ac:dyDescent="0.3">
      <c r="A67" s="46" t="s">
        <v>265</v>
      </c>
      <c r="B67" s="51" t="s">
        <v>427</v>
      </c>
      <c r="C67" s="92"/>
      <c r="D67" s="122">
        <f>+Inf_compl.!C34</f>
        <v>0</v>
      </c>
      <c r="E67" s="87"/>
    </row>
    <row r="68" spans="1:11" ht="13" x14ac:dyDescent="0.3">
      <c r="A68" s="46" t="s">
        <v>265</v>
      </c>
      <c r="B68" s="51" t="s">
        <v>428</v>
      </c>
      <c r="C68" s="93"/>
      <c r="D68" s="122">
        <f>+Inf_compl.!C25</f>
        <v>0</v>
      </c>
      <c r="E68" s="87"/>
    </row>
    <row r="69" spans="1:11" ht="13" x14ac:dyDescent="0.3">
      <c r="A69" s="213" t="s">
        <v>429</v>
      </c>
      <c r="B69" s="81" t="s">
        <v>430</v>
      </c>
      <c r="C69" s="81"/>
      <c r="D69" s="112">
        <f>+D61+D62+D63-D64-D65-D66-D67+D68</f>
        <v>0</v>
      </c>
      <c r="E69" s="103"/>
      <c r="F69" s="208"/>
    </row>
    <row r="70" spans="1:11" ht="13.5" thickBot="1" x14ac:dyDescent="0.35">
      <c r="A70" s="104" t="s">
        <v>431</v>
      </c>
      <c r="B70" s="102" t="s">
        <v>515</v>
      </c>
      <c r="C70" s="105"/>
      <c r="D70" s="112">
        <f>+C60+D69</f>
        <v>0</v>
      </c>
      <c r="E70" s="103">
        <f>+E60</f>
        <v>0</v>
      </c>
    </row>
    <row r="71" spans="1:11" ht="13.5" thickBot="1" x14ac:dyDescent="0.35">
      <c r="A71" s="95"/>
      <c r="B71" s="79" t="s">
        <v>58</v>
      </c>
      <c r="C71" s="79"/>
      <c r="D71" s="79"/>
      <c r="E71" s="162">
        <f>+E70-D70</f>
        <v>0</v>
      </c>
    </row>
    <row r="72" spans="1:11" x14ac:dyDescent="0.25">
      <c r="A72" s="47"/>
      <c r="B72" s="11"/>
      <c r="C72" s="11"/>
      <c r="D72" s="11"/>
      <c r="E72" s="11"/>
    </row>
    <row r="73" spans="1:11" ht="13" x14ac:dyDescent="0.3">
      <c r="A73" s="47"/>
      <c r="B73" s="1" t="s">
        <v>466</v>
      </c>
      <c r="C73" s="68"/>
      <c r="D73" s="128"/>
      <c r="E73" s="3" t="str">
        <f>IF(TRUNC(E71,2)=0,"Correcte","A justificar")</f>
        <v>Correcte</v>
      </c>
      <c r="F73" s="298" t="str">
        <f>IF(E71&lt;&gt;0,"Comprovar si s'han omplert els camps de la pestanya d'Inf.Compl. o s'ha comès algun altre error dels indicats a les FAQ disponible a la web d'elaboració dels pressupostos","")</f>
        <v/>
      </c>
      <c r="G73" s="72"/>
      <c r="H73" s="72"/>
      <c r="I73" s="72"/>
      <c r="J73" s="72"/>
      <c r="K73" s="72"/>
    </row>
    <row r="74" spans="1:11" ht="24.75" customHeight="1" x14ac:dyDescent="0.25">
      <c r="A74" s="47"/>
      <c r="B74" s="72"/>
      <c r="C74" s="72"/>
      <c r="D74" s="11"/>
      <c r="E74" s="11"/>
      <c r="F74" s="72"/>
      <c r="G74" s="72"/>
      <c r="H74" s="72"/>
      <c r="I74" s="72"/>
      <c r="J74" s="72"/>
      <c r="K74" s="72"/>
    </row>
    <row r="75" spans="1:11" x14ac:dyDescent="0.25">
      <c r="A75" s="47"/>
      <c r="B75" s="11"/>
      <c r="C75" s="11"/>
      <c r="D75" s="11"/>
      <c r="E75" s="11"/>
      <c r="F75" s="11"/>
      <c r="G75" s="11"/>
    </row>
    <row r="76" spans="1:11" ht="13" x14ac:dyDescent="0.3">
      <c r="A76" s="27" t="s">
        <v>59</v>
      </c>
      <c r="B76" s="11"/>
      <c r="C76" s="11"/>
      <c r="D76" s="11"/>
      <c r="E76" s="11"/>
      <c r="F76" s="281" t="s">
        <v>384</v>
      </c>
      <c r="G76" s="282"/>
      <c r="H76" s="252"/>
      <c r="I76" s="252"/>
      <c r="J76" s="272"/>
      <c r="K76" s="278" t="s">
        <v>385</v>
      </c>
    </row>
    <row r="77" spans="1:11" x14ac:dyDescent="0.25">
      <c r="A77" s="356"/>
      <c r="B77" s="357"/>
      <c r="C77" s="357"/>
      <c r="D77" s="357"/>
      <c r="E77" s="357"/>
      <c r="F77" s="347"/>
      <c r="G77" s="348"/>
      <c r="H77" s="348"/>
      <c r="I77" s="348"/>
      <c r="J77" s="349"/>
      <c r="K77" s="245"/>
    </row>
    <row r="78" spans="1:11" x14ac:dyDescent="0.25">
      <c r="A78" s="359"/>
      <c r="B78" s="360"/>
      <c r="C78" s="360"/>
      <c r="D78" s="360"/>
      <c r="E78" s="360"/>
      <c r="F78" s="350"/>
      <c r="G78" s="351"/>
      <c r="H78" s="351"/>
      <c r="I78" s="351"/>
      <c r="J78" s="352"/>
      <c r="K78" s="240"/>
    </row>
    <row r="79" spans="1:11" x14ac:dyDescent="0.25">
      <c r="A79" s="359"/>
      <c r="B79" s="360"/>
      <c r="C79" s="360"/>
      <c r="D79" s="360"/>
      <c r="E79" s="360"/>
      <c r="F79" s="353"/>
      <c r="G79" s="354"/>
      <c r="H79" s="354"/>
      <c r="I79" s="354"/>
      <c r="J79" s="355"/>
      <c r="K79" s="246"/>
    </row>
    <row r="80" spans="1:11" ht="13" x14ac:dyDescent="0.3">
      <c r="A80" s="362"/>
      <c r="B80" s="363"/>
      <c r="C80" s="363"/>
      <c r="D80" s="363"/>
      <c r="E80" s="363"/>
      <c r="F80" s="277" t="s">
        <v>386</v>
      </c>
      <c r="G80" s="284"/>
      <c r="H80" s="252"/>
      <c r="I80" s="252"/>
      <c r="J80" s="272"/>
      <c r="K80" s="279">
        <f>+E71-SUM(K77:K79)</f>
        <v>0</v>
      </c>
    </row>
    <row r="81" spans="1:6" x14ac:dyDescent="0.25">
      <c r="A81" s="11"/>
      <c r="B81" s="11"/>
      <c r="C81" s="11"/>
      <c r="D81" s="11"/>
      <c r="E81" s="11"/>
    </row>
    <row r="82" spans="1:6" x14ac:dyDescent="0.25">
      <c r="A82" s="11"/>
      <c r="B82" s="11"/>
      <c r="C82" s="11"/>
      <c r="D82" s="11"/>
      <c r="E82" s="11"/>
    </row>
    <row r="83" spans="1:6" ht="13.5" thickBot="1" x14ac:dyDescent="0.35">
      <c r="A83" s="20" t="s">
        <v>271</v>
      </c>
      <c r="B83" s="27" t="s">
        <v>98</v>
      </c>
      <c r="C83" s="27"/>
      <c r="D83" s="27"/>
      <c r="E83" s="11"/>
    </row>
    <row r="84" spans="1:6" ht="13.5" thickBot="1" x14ac:dyDescent="0.3">
      <c r="A84" s="47"/>
      <c r="B84" s="11"/>
      <c r="C84" s="211" t="s">
        <v>498</v>
      </c>
      <c r="D84" s="212" t="s">
        <v>512</v>
      </c>
      <c r="E84" s="211" t="s">
        <v>513</v>
      </c>
      <c r="F84" s="11"/>
    </row>
    <row r="85" spans="1:6" ht="13.5" thickBot="1" x14ac:dyDescent="0.35">
      <c r="A85" s="50" t="s">
        <v>264</v>
      </c>
      <c r="B85" s="130" t="s">
        <v>478</v>
      </c>
      <c r="C85" s="203">
        <f>+Inf_compl.!D14</f>
        <v>0</v>
      </c>
      <c r="D85" s="204"/>
      <c r="E85" s="203">
        <f>+Inf_compl.!E14</f>
        <v>0</v>
      </c>
      <c r="F85" s="11"/>
    </row>
    <row r="86" spans="1:6" ht="13" x14ac:dyDescent="0.3">
      <c r="A86" s="63" t="s">
        <v>56</v>
      </c>
      <c r="B86" s="64" t="s">
        <v>325</v>
      </c>
      <c r="C86" s="64"/>
      <c r="D86" s="111">
        <f>+Pressupostos!B29+Pressupostos!B30+Pressupostos!B31</f>
        <v>0</v>
      </c>
      <c r="E86" s="96"/>
      <c r="F86" s="11"/>
    </row>
    <row r="87" spans="1:6" ht="13" x14ac:dyDescent="0.3">
      <c r="A87" s="77" t="s">
        <v>62</v>
      </c>
      <c r="B87" s="131" t="s">
        <v>131</v>
      </c>
      <c r="C87" s="97"/>
      <c r="D87" s="110">
        <f>+'Compte PiG'!C18</f>
        <v>0</v>
      </c>
      <c r="E87" s="99"/>
      <c r="F87" s="11"/>
    </row>
    <row r="88" spans="1:6" ht="13" x14ac:dyDescent="0.3">
      <c r="A88" s="129" t="s">
        <v>113</v>
      </c>
      <c r="B88" s="81" t="s">
        <v>132</v>
      </c>
      <c r="C88" s="132"/>
      <c r="D88" s="153">
        <f>+D86-D87</f>
        <v>0</v>
      </c>
      <c r="E88" s="133"/>
      <c r="F88" s="11"/>
    </row>
    <row r="89" spans="1:6" ht="13" x14ac:dyDescent="0.3">
      <c r="A89" s="104" t="s">
        <v>115</v>
      </c>
      <c r="B89" s="81" t="s">
        <v>112</v>
      </c>
      <c r="C89" s="134"/>
      <c r="D89" s="112">
        <f>+C85+D88</f>
        <v>0</v>
      </c>
      <c r="E89" s="103">
        <f>+E85</f>
        <v>0</v>
      </c>
      <c r="F89" s="11"/>
    </row>
    <row r="90" spans="1:6" ht="13.5" thickBot="1" x14ac:dyDescent="0.35">
      <c r="A90" s="83"/>
      <c r="B90" s="80" t="s">
        <v>58</v>
      </c>
      <c r="C90" s="80"/>
      <c r="D90" s="80"/>
      <c r="E90" s="270">
        <f>+E89-D89</f>
        <v>0</v>
      </c>
      <c r="F90" s="11"/>
    </row>
    <row r="91" spans="1:6" x14ac:dyDescent="0.25">
      <c r="A91" s="47"/>
      <c r="B91" s="11"/>
      <c r="C91" s="11"/>
      <c r="D91" s="11"/>
      <c r="E91" s="11"/>
      <c r="F91" s="11"/>
    </row>
    <row r="92" spans="1:6" ht="13" x14ac:dyDescent="0.25">
      <c r="A92" s="47"/>
      <c r="B92" s="1" t="s">
        <v>467</v>
      </c>
      <c r="C92" s="68"/>
      <c r="D92" s="289"/>
      <c r="E92" s="290" t="str">
        <f>IF(TRUNC(E90,2)=0,"Correcte","A justificar")</f>
        <v>Correcte</v>
      </c>
      <c r="F92" s="299" t="str">
        <f>IF(E90&lt;&gt;0,"Comprovar si s'han omplert els camps de la pestanya d'Inf.Compl. o s'ha comès algun altre error dels indicats a les FAQ disponible a la web d'elaboració dels pressupostos","")</f>
        <v/>
      </c>
    </row>
    <row r="93" spans="1:6" ht="13.5" thickBot="1" x14ac:dyDescent="0.3">
      <c r="A93" s="47"/>
      <c r="B93" s="72"/>
      <c r="C93" s="72"/>
      <c r="D93" s="72"/>
      <c r="E93" s="72"/>
      <c r="F93" s="11"/>
    </row>
    <row r="94" spans="1:6" ht="13.5" thickBot="1" x14ac:dyDescent="0.35">
      <c r="A94" s="50" t="s">
        <v>264</v>
      </c>
      <c r="B94" s="130" t="s">
        <v>479</v>
      </c>
      <c r="C94" s="203">
        <f>+Inf_compl.!D18</f>
        <v>0</v>
      </c>
      <c r="D94" s="204"/>
      <c r="E94" s="203">
        <f>+Inf_compl.!E18</f>
        <v>0</v>
      </c>
      <c r="F94" s="11"/>
    </row>
    <row r="95" spans="1:6" ht="13" x14ac:dyDescent="0.3">
      <c r="A95" s="63" t="s">
        <v>56</v>
      </c>
      <c r="B95" s="64" t="s">
        <v>141</v>
      </c>
      <c r="C95" s="64"/>
      <c r="D95" s="111">
        <f>+Pressupostos!B28+Pressupostos!B32+Pressupostos!B33+Pressupostos!B34+Pressupostos!B35+Pressupostos!B36</f>
        <v>0</v>
      </c>
      <c r="E95" s="96"/>
      <c r="F95" s="11"/>
    </row>
    <row r="96" spans="1:6" ht="13" x14ac:dyDescent="0.3">
      <c r="A96" s="77" t="s">
        <v>62</v>
      </c>
      <c r="B96" s="131" t="s">
        <v>432</v>
      </c>
      <c r="C96" s="123"/>
      <c r="D96" s="110">
        <f>+'Compte PiG'!C19</f>
        <v>0</v>
      </c>
      <c r="E96" s="124"/>
      <c r="F96" s="11"/>
    </row>
    <row r="97" spans="1:11" ht="13" x14ac:dyDescent="0.3">
      <c r="A97" s="129" t="s">
        <v>113</v>
      </c>
      <c r="B97" s="81" t="s">
        <v>132</v>
      </c>
      <c r="C97" s="132"/>
      <c r="D97" s="153">
        <f>+D95-D96</f>
        <v>0</v>
      </c>
      <c r="E97" s="133"/>
      <c r="F97" s="11"/>
    </row>
    <row r="98" spans="1:11" ht="13" x14ac:dyDescent="0.3">
      <c r="A98" s="104" t="s">
        <v>115</v>
      </c>
      <c r="B98" s="81" t="s">
        <v>112</v>
      </c>
      <c r="C98" s="134"/>
      <c r="D98" s="112">
        <f>+C94+D97</f>
        <v>0</v>
      </c>
      <c r="E98" s="103">
        <f>+E94</f>
        <v>0</v>
      </c>
      <c r="F98" s="11"/>
    </row>
    <row r="99" spans="1:11" ht="13.5" thickBot="1" x14ac:dyDescent="0.35">
      <c r="A99" s="83"/>
      <c r="B99" s="291" t="s">
        <v>58</v>
      </c>
      <c r="C99" s="80"/>
      <c r="D99" s="80"/>
      <c r="E99" s="270">
        <f>+E98-D98</f>
        <v>0</v>
      </c>
      <c r="F99" s="292"/>
    </row>
    <row r="100" spans="1:11" ht="13" x14ac:dyDescent="0.25">
      <c r="A100" s="47"/>
      <c r="B100" s="72"/>
      <c r="C100" s="72"/>
      <c r="D100" s="72"/>
      <c r="E100" s="72"/>
      <c r="F100" s="11"/>
    </row>
    <row r="101" spans="1:11" ht="13" x14ac:dyDescent="0.25">
      <c r="A101" s="47"/>
      <c r="B101" s="1" t="s">
        <v>468</v>
      </c>
      <c r="C101" s="68"/>
      <c r="D101" s="289"/>
      <c r="E101" s="290" t="str">
        <f>IF(TRUNC(E99,2)=0,"Correcte","A justificar")</f>
        <v>Correcte</v>
      </c>
      <c r="F101" s="298" t="str">
        <f>IF(E99&lt;&gt;0,"Comprovar si s'han omplert els camps de la pestanya d'Inf.Compl. o s'ha comès algun altre error dels indicats a les FAQ disponible a la web d'elaboració dels pressupostos","")</f>
        <v/>
      </c>
      <c r="G101" s="72"/>
      <c r="H101" s="72"/>
      <c r="I101" s="72"/>
      <c r="J101" s="72"/>
      <c r="K101" s="72"/>
    </row>
    <row r="102" spans="1:11" ht="24.75" customHeight="1" x14ac:dyDescent="0.3">
      <c r="A102" s="47"/>
      <c r="B102" s="11"/>
      <c r="C102" s="11"/>
      <c r="D102" s="27"/>
      <c r="E102" s="11"/>
      <c r="F102" s="72"/>
      <c r="G102" s="72"/>
      <c r="H102" s="72"/>
      <c r="I102" s="72"/>
      <c r="J102" s="72"/>
      <c r="K102" s="72"/>
    </row>
    <row r="103" spans="1:11" ht="13" x14ac:dyDescent="0.3">
      <c r="A103" s="27" t="s">
        <v>59</v>
      </c>
      <c r="B103" s="11"/>
      <c r="C103" s="11"/>
      <c r="D103" s="27"/>
      <c r="E103" s="11"/>
      <c r="F103" s="11"/>
      <c r="G103" s="11"/>
    </row>
    <row r="104" spans="1:11" ht="13" x14ac:dyDescent="0.3">
      <c r="A104" s="356"/>
      <c r="B104" s="357"/>
      <c r="C104" s="357"/>
      <c r="D104" s="357"/>
      <c r="E104" s="357"/>
      <c r="F104" s="281" t="s">
        <v>384</v>
      </c>
      <c r="G104" s="282"/>
      <c r="H104" s="252"/>
      <c r="I104" s="252"/>
      <c r="J104" s="272"/>
      <c r="K104" s="278" t="s">
        <v>385</v>
      </c>
    </row>
    <row r="105" spans="1:11" x14ac:dyDescent="0.25">
      <c r="A105" s="359"/>
      <c r="B105" s="360"/>
      <c r="C105" s="360"/>
      <c r="D105" s="360"/>
      <c r="E105" s="360"/>
      <c r="F105" s="347"/>
      <c r="G105" s="348"/>
      <c r="H105" s="348"/>
      <c r="I105" s="348"/>
      <c r="J105" s="349"/>
      <c r="K105" s="245"/>
    </row>
    <row r="106" spans="1:11" x14ac:dyDescent="0.25">
      <c r="A106" s="359"/>
      <c r="B106" s="360"/>
      <c r="C106" s="360"/>
      <c r="D106" s="360"/>
      <c r="E106" s="360"/>
      <c r="F106" s="350"/>
      <c r="G106" s="351"/>
      <c r="H106" s="351"/>
      <c r="I106" s="351"/>
      <c r="J106" s="352"/>
      <c r="K106" s="240"/>
    </row>
    <row r="107" spans="1:11" x14ac:dyDescent="0.25">
      <c r="A107" s="362"/>
      <c r="B107" s="363"/>
      <c r="C107" s="363"/>
      <c r="D107" s="363"/>
      <c r="E107" s="363"/>
      <c r="F107" s="353"/>
      <c r="G107" s="354"/>
      <c r="H107" s="354"/>
      <c r="I107" s="354"/>
      <c r="J107" s="355"/>
      <c r="K107" s="246"/>
    </row>
    <row r="108" spans="1:11" ht="13" x14ac:dyDescent="0.3">
      <c r="A108" s="11"/>
      <c r="B108" s="11"/>
      <c r="C108" s="11"/>
      <c r="D108" s="27"/>
      <c r="E108" s="11"/>
      <c r="F108" s="280" t="s">
        <v>386</v>
      </c>
      <c r="G108" s="283"/>
      <c r="H108" s="275"/>
      <c r="I108" s="275"/>
      <c r="J108" s="276"/>
      <c r="K108" s="279">
        <f>+E90+E99-SUM(K105:K107)</f>
        <v>0</v>
      </c>
    </row>
    <row r="109" spans="1:11" ht="13" x14ac:dyDescent="0.3">
      <c r="A109" s="11"/>
      <c r="B109" s="11"/>
      <c r="C109" s="11"/>
      <c r="D109" s="27"/>
      <c r="E109" s="11"/>
    </row>
    <row r="110" spans="1:11" ht="13.5" thickBot="1" x14ac:dyDescent="0.35">
      <c r="A110" s="20" t="s">
        <v>272</v>
      </c>
      <c r="B110" s="27" t="s">
        <v>277</v>
      </c>
      <c r="C110" s="37"/>
      <c r="D110" s="27"/>
      <c r="E110" s="11"/>
    </row>
    <row r="111" spans="1:11" ht="13.5" thickBot="1" x14ac:dyDescent="0.3">
      <c r="A111" s="11"/>
      <c r="B111" s="11"/>
      <c r="C111" s="211" t="s">
        <v>498</v>
      </c>
      <c r="D111" s="212" t="s">
        <v>512</v>
      </c>
      <c r="E111" s="211" t="s">
        <v>513</v>
      </c>
    </row>
    <row r="112" spans="1:11" ht="13" x14ac:dyDescent="0.3">
      <c r="A112" s="38"/>
      <c r="B112" s="39" t="s">
        <v>305</v>
      </c>
      <c r="C112" s="73">
        <f>+C113+C114+C115+C116</f>
        <v>0</v>
      </c>
      <c r="D112" s="73"/>
      <c r="E112" s="73">
        <f>+E113+E114+E115+E116</f>
        <v>0</v>
      </c>
    </row>
    <row r="113" spans="1:11" x14ac:dyDescent="0.25">
      <c r="A113" s="40" t="s">
        <v>118</v>
      </c>
      <c r="B113" s="114" t="s">
        <v>433</v>
      </c>
      <c r="C113" s="75">
        <f>Balanç!B49</f>
        <v>0</v>
      </c>
      <c r="D113" s="74"/>
      <c r="E113" s="74">
        <f>Balanç!C49</f>
        <v>0</v>
      </c>
    </row>
    <row r="114" spans="1:11" x14ac:dyDescent="0.25">
      <c r="A114" s="40" t="s">
        <v>118</v>
      </c>
      <c r="B114" s="114" t="s">
        <v>434</v>
      </c>
      <c r="C114" s="74">
        <f>Balanç!B50</f>
        <v>0</v>
      </c>
      <c r="D114" s="74"/>
      <c r="E114" s="74">
        <f>Balanç!C50</f>
        <v>0</v>
      </c>
    </row>
    <row r="115" spans="1:11" x14ac:dyDescent="0.25">
      <c r="A115" s="40" t="s">
        <v>118</v>
      </c>
      <c r="B115" s="114" t="s">
        <v>435</v>
      </c>
      <c r="C115" s="74">
        <f>Balanç!B52</f>
        <v>0</v>
      </c>
      <c r="D115" s="74"/>
      <c r="E115" s="74">
        <f>Balanç!C52</f>
        <v>0</v>
      </c>
    </row>
    <row r="116" spans="1:11" ht="13" thickBot="1" x14ac:dyDescent="0.3">
      <c r="A116" s="154" t="s">
        <v>266</v>
      </c>
      <c r="B116" s="118" t="s">
        <v>306</v>
      </c>
      <c r="C116" s="76">
        <f>+Inf_compl.!B31</f>
        <v>0</v>
      </c>
      <c r="D116" s="76"/>
      <c r="E116" s="76">
        <f>+Inf_compl.!C31</f>
        <v>0</v>
      </c>
    </row>
    <row r="117" spans="1:11" ht="13" x14ac:dyDescent="0.3">
      <c r="A117" s="41" t="s">
        <v>56</v>
      </c>
      <c r="B117" s="42" t="s">
        <v>133</v>
      </c>
      <c r="C117" s="42"/>
      <c r="D117" s="107">
        <f>Pressupostos!B82</f>
        <v>0</v>
      </c>
      <c r="E117" s="84"/>
      <c r="F117" s="11"/>
    </row>
    <row r="118" spans="1:11" ht="13" x14ac:dyDescent="0.3">
      <c r="A118" s="43" t="s">
        <v>55</v>
      </c>
      <c r="B118" s="44" t="s">
        <v>134</v>
      </c>
      <c r="C118" s="44"/>
      <c r="D118" s="108">
        <f>Pressupostos!E81</f>
        <v>0</v>
      </c>
      <c r="E118" s="85"/>
    </row>
    <row r="119" spans="1:11" ht="13" x14ac:dyDescent="0.3">
      <c r="A119" s="78" t="s">
        <v>266</v>
      </c>
      <c r="B119" s="94" t="s">
        <v>135</v>
      </c>
      <c r="C119" s="98"/>
      <c r="D119" s="110">
        <f>+Inf_compl.!C28</f>
        <v>0</v>
      </c>
      <c r="E119" s="100"/>
    </row>
    <row r="120" spans="1:11" ht="26" x14ac:dyDescent="0.3">
      <c r="A120" s="152" t="s">
        <v>438</v>
      </c>
      <c r="B120" s="220" t="s">
        <v>389</v>
      </c>
      <c r="C120" s="101"/>
      <c r="D120" s="110">
        <f>+Inf_compl.!C29+Inf_compl.!C38</f>
        <v>0</v>
      </c>
      <c r="E120" s="89"/>
    </row>
    <row r="121" spans="1:11" ht="13" x14ac:dyDescent="0.3">
      <c r="A121" s="82" t="s">
        <v>124</v>
      </c>
      <c r="B121" s="81" t="s">
        <v>136</v>
      </c>
      <c r="C121" s="81"/>
      <c r="D121" s="112">
        <f>+D117-D118+D119-D120</f>
        <v>0</v>
      </c>
      <c r="E121" s="103"/>
    </row>
    <row r="122" spans="1:11" ht="13.5" thickBot="1" x14ac:dyDescent="0.35">
      <c r="A122" s="104" t="s">
        <v>125</v>
      </c>
      <c r="B122" s="102" t="s">
        <v>514</v>
      </c>
      <c r="C122" s="105"/>
      <c r="D122" s="113">
        <f>+C112+D121</f>
        <v>0</v>
      </c>
      <c r="E122" s="106">
        <f>+E112</f>
        <v>0</v>
      </c>
    </row>
    <row r="123" spans="1:11" ht="13.5" thickBot="1" x14ac:dyDescent="0.35">
      <c r="A123" s="95"/>
      <c r="B123" s="79" t="s">
        <v>58</v>
      </c>
      <c r="C123" s="79"/>
      <c r="D123" s="79"/>
      <c r="E123" s="162">
        <f>+E122-D122</f>
        <v>0</v>
      </c>
    </row>
    <row r="124" spans="1:11" ht="13" x14ac:dyDescent="0.3">
      <c r="A124" s="11"/>
      <c r="B124" s="11"/>
      <c r="C124" s="11"/>
      <c r="D124" s="37"/>
      <c r="E124" s="70"/>
    </row>
    <row r="125" spans="1:11" ht="13" x14ac:dyDescent="0.3">
      <c r="A125" s="47"/>
      <c r="B125" s="1" t="s">
        <v>469</v>
      </c>
      <c r="C125" s="68"/>
      <c r="D125" s="128"/>
      <c r="E125" s="3" t="str">
        <f>IF(TRUNC(E123,2)=0,"Correcte","A justificar")</f>
        <v>Correcte</v>
      </c>
      <c r="F125" s="298" t="str">
        <f>IF(E123&lt;&gt;0,"Comprovar si s'han omplert els camps de la pestanya d'Inf.Compl. o s'ha comès algun altre error dels indicats a les FAQ disponible a la web d'elaboració dels pressupostos","")</f>
        <v/>
      </c>
    </row>
    <row r="126" spans="1:11" ht="24.75" customHeight="1" x14ac:dyDescent="0.3">
      <c r="A126" s="47"/>
      <c r="B126" s="2"/>
      <c r="C126" s="11"/>
      <c r="D126" s="11"/>
      <c r="E126" s="70"/>
      <c r="F126" s="72"/>
      <c r="G126" s="72"/>
      <c r="H126" s="72"/>
      <c r="I126" s="72"/>
      <c r="J126" s="72"/>
      <c r="K126" s="72"/>
    </row>
    <row r="127" spans="1:11" ht="13" x14ac:dyDescent="0.3">
      <c r="A127" s="27" t="s">
        <v>59</v>
      </c>
      <c r="B127" s="11"/>
      <c r="C127" s="11"/>
      <c r="D127" s="11"/>
      <c r="E127" s="11"/>
      <c r="F127" s="11"/>
      <c r="G127" s="11"/>
    </row>
    <row r="128" spans="1:11" ht="13" x14ac:dyDescent="0.3">
      <c r="A128" s="356"/>
      <c r="B128" s="357"/>
      <c r="C128" s="357"/>
      <c r="D128" s="358"/>
      <c r="E128" s="358"/>
      <c r="F128" s="281" t="s">
        <v>384</v>
      </c>
      <c r="G128" s="252"/>
      <c r="H128" s="252"/>
      <c r="I128" s="252"/>
      <c r="J128" s="272"/>
      <c r="K128" s="196" t="s">
        <v>385</v>
      </c>
    </row>
    <row r="129" spans="1:11" x14ac:dyDescent="0.25">
      <c r="A129" s="359"/>
      <c r="B129" s="360"/>
      <c r="C129" s="360"/>
      <c r="D129" s="361"/>
      <c r="E129" s="361"/>
      <c r="F129" s="347"/>
      <c r="G129" s="348"/>
      <c r="H129" s="348"/>
      <c r="I129" s="348"/>
      <c r="J129" s="349"/>
      <c r="K129" s="245"/>
    </row>
    <row r="130" spans="1:11" x14ac:dyDescent="0.25">
      <c r="A130" s="359"/>
      <c r="B130" s="360"/>
      <c r="C130" s="360"/>
      <c r="D130" s="361"/>
      <c r="E130" s="361"/>
      <c r="F130" s="350"/>
      <c r="G130" s="351"/>
      <c r="H130" s="351"/>
      <c r="I130" s="351"/>
      <c r="J130" s="352"/>
      <c r="K130" s="240"/>
    </row>
    <row r="131" spans="1:11" x14ac:dyDescent="0.25">
      <c r="A131" s="362"/>
      <c r="B131" s="363"/>
      <c r="C131" s="363"/>
      <c r="D131" s="364"/>
      <c r="E131" s="364"/>
      <c r="F131" s="353"/>
      <c r="G131" s="354"/>
      <c r="H131" s="354"/>
      <c r="I131" s="354"/>
      <c r="J131" s="355"/>
      <c r="K131" s="246"/>
    </row>
    <row r="132" spans="1:11" ht="13" x14ac:dyDescent="0.3">
      <c r="D132" s="208"/>
      <c r="F132" s="277" t="s">
        <v>386</v>
      </c>
      <c r="G132" s="252"/>
      <c r="H132" s="252"/>
      <c r="I132" s="252"/>
      <c r="J132" s="272"/>
      <c r="K132" s="247">
        <f>+E123-SUM(K129:K131)</f>
        <v>0</v>
      </c>
    </row>
    <row r="133" spans="1:11" ht="13" x14ac:dyDescent="0.3">
      <c r="D133" s="208"/>
    </row>
    <row r="134" spans="1:11" ht="13" x14ac:dyDescent="0.3">
      <c r="A134" s="20" t="s">
        <v>329</v>
      </c>
      <c r="B134" s="27" t="s">
        <v>330</v>
      </c>
      <c r="C134" s="11"/>
      <c r="D134" s="208"/>
    </row>
    <row r="135" spans="1:11" ht="13.5" thickBot="1" x14ac:dyDescent="0.35">
      <c r="A135" s="11"/>
      <c r="B135" s="11"/>
      <c r="C135" s="11"/>
      <c r="D135" s="208"/>
    </row>
    <row r="136" spans="1:11" ht="13.5" thickBot="1" x14ac:dyDescent="0.3">
      <c r="A136" s="11"/>
      <c r="B136" s="11"/>
      <c r="C136" s="11"/>
      <c r="D136" s="11"/>
      <c r="E136" s="211" t="s">
        <v>513</v>
      </c>
    </row>
    <row r="137" spans="1:11" ht="13.5" thickBot="1" x14ac:dyDescent="0.35">
      <c r="A137" s="221" t="s">
        <v>331</v>
      </c>
      <c r="B137" s="248" t="s">
        <v>332</v>
      </c>
      <c r="C137" s="248"/>
      <c r="D137" s="222"/>
      <c r="E137" s="223">
        <f>+'Compte PiG'!C21</f>
        <v>0</v>
      </c>
    </row>
    <row r="138" spans="1:11" ht="13" x14ac:dyDescent="0.3">
      <c r="A138" s="43" t="s">
        <v>55</v>
      </c>
      <c r="B138" s="249" t="s">
        <v>333</v>
      </c>
      <c r="C138" s="249"/>
      <c r="D138" s="224"/>
      <c r="E138" s="210">
        <f>+Pressupostos!E10+Pressupostos!E11+Pressupostos!E12+Pressupostos!E13+Pressupostos!E14+Pressupostos!E15+Pressupostos!E16</f>
        <v>0</v>
      </c>
    </row>
    <row r="139" spans="1:11" ht="13" x14ac:dyDescent="0.3">
      <c r="A139" s="43" t="s">
        <v>55</v>
      </c>
      <c r="B139" s="249" t="s">
        <v>470</v>
      </c>
      <c r="C139" s="249"/>
      <c r="D139" s="224"/>
      <c r="E139" s="210">
        <f>+Pressupostos!E93</f>
        <v>0</v>
      </c>
    </row>
    <row r="140" spans="1:11" ht="13" x14ac:dyDescent="0.3">
      <c r="A140" s="43" t="s">
        <v>55</v>
      </c>
      <c r="B140" s="249" t="s">
        <v>334</v>
      </c>
      <c r="C140" s="249"/>
      <c r="D140" s="224"/>
      <c r="E140" s="108">
        <f>+Pressupostos!E94</f>
        <v>0</v>
      </c>
    </row>
    <row r="141" spans="1:11" ht="13.5" thickBot="1" x14ac:dyDescent="0.35">
      <c r="A141" s="225" t="s">
        <v>335</v>
      </c>
      <c r="B141" s="250" t="s">
        <v>336</v>
      </c>
      <c r="C141" s="250"/>
      <c r="D141" s="226"/>
      <c r="E141" s="227">
        <f>+E138+E139+E140</f>
        <v>0</v>
      </c>
    </row>
    <row r="142" spans="1:11" ht="13.5" thickBot="1" x14ac:dyDescent="0.35">
      <c r="A142" s="228" t="s">
        <v>390</v>
      </c>
      <c r="B142" s="285" t="s">
        <v>58</v>
      </c>
      <c r="C142" s="251"/>
      <c r="D142" s="229"/>
      <c r="E142" s="230">
        <f>+E137+E141</f>
        <v>0</v>
      </c>
    </row>
    <row r="143" spans="1:11" ht="13" x14ac:dyDescent="0.3">
      <c r="A143" s="11"/>
      <c r="B143" s="231"/>
      <c r="D143" s="208"/>
      <c r="E143" s="11"/>
    </row>
    <row r="144" spans="1:11" ht="13" x14ac:dyDescent="0.3">
      <c r="A144" s="47"/>
      <c r="B144" s="1" t="s">
        <v>471</v>
      </c>
      <c r="C144" s="252"/>
      <c r="D144" s="253"/>
      <c r="E144" s="3" t="str">
        <f>IF(TRUNC(E142,2)=0,"Correcte","A justificar")</f>
        <v>Correcte</v>
      </c>
      <c r="F144" s="298" t="str">
        <f>IF(E142&lt;&gt;0,"Comprovar si s'han omplert els camps de la pestanya d'Inf.Compl. o s'ha comès algun altre error dels indicats a les FAQ disponible a la web d'elaboració dels pressupostos","")</f>
        <v/>
      </c>
      <c r="G144" s="72"/>
      <c r="H144" s="72"/>
      <c r="I144" s="72"/>
      <c r="J144" s="72"/>
      <c r="K144" s="72"/>
    </row>
    <row r="145" spans="1:11" ht="24.75" customHeight="1" x14ac:dyDescent="0.3">
      <c r="A145" s="47"/>
      <c r="B145" s="2"/>
      <c r="C145" s="70"/>
      <c r="D145" s="208"/>
      <c r="F145" s="72"/>
      <c r="G145" s="72"/>
      <c r="H145" s="72"/>
      <c r="I145" s="72"/>
      <c r="J145" s="72"/>
      <c r="K145" s="72"/>
    </row>
    <row r="146" spans="1:11" ht="13" x14ac:dyDescent="0.3">
      <c r="A146" s="27" t="s">
        <v>59</v>
      </c>
      <c r="B146" s="11"/>
      <c r="C146" s="11"/>
      <c r="D146" s="208"/>
      <c r="F146" s="11"/>
      <c r="G146" s="11"/>
    </row>
    <row r="147" spans="1:11" ht="13" x14ac:dyDescent="0.3">
      <c r="A147" s="356"/>
      <c r="B147" s="357"/>
      <c r="C147" s="357"/>
      <c r="D147" s="358"/>
      <c r="E147" s="358"/>
      <c r="F147" s="281" t="s">
        <v>384</v>
      </c>
      <c r="G147" s="252"/>
      <c r="H147" s="252"/>
      <c r="I147" s="252"/>
      <c r="J147" s="272"/>
      <c r="K147" s="278" t="s">
        <v>385</v>
      </c>
    </row>
    <row r="148" spans="1:11" x14ac:dyDescent="0.25">
      <c r="A148" s="359"/>
      <c r="B148" s="360"/>
      <c r="C148" s="360"/>
      <c r="D148" s="361"/>
      <c r="E148" s="361"/>
      <c r="F148" s="347"/>
      <c r="G148" s="348"/>
      <c r="H148" s="348"/>
      <c r="I148" s="348"/>
      <c r="J148" s="349"/>
      <c r="K148" s="245"/>
    </row>
    <row r="149" spans="1:11" x14ac:dyDescent="0.25">
      <c r="A149" s="359"/>
      <c r="B149" s="360"/>
      <c r="C149" s="360"/>
      <c r="D149" s="361"/>
      <c r="E149" s="361"/>
      <c r="F149" s="350"/>
      <c r="G149" s="351"/>
      <c r="H149" s="351"/>
      <c r="I149" s="351"/>
      <c r="J149" s="352"/>
      <c r="K149" s="240"/>
    </row>
    <row r="150" spans="1:11" x14ac:dyDescent="0.25">
      <c r="A150" s="362"/>
      <c r="B150" s="363"/>
      <c r="C150" s="363"/>
      <c r="D150" s="364"/>
      <c r="E150" s="364"/>
      <c r="F150" s="353"/>
      <c r="G150" s="354"/>
      <c r="H150" s="354"/>
      <c r="I150" s="354"/>
      <c r="J150" s="355"/>
      <c r="K150" s="246"/>
    </row>
    <row r="151" spans="1:11" ht="13" x14ac:dyDescent="0.3">
      <c r="A151" s="11"/>
      <c r="B151" s="11"/>
      <c r="C151" s="11"/>
      <c r="D151" s="208"/>
      <c r="F151" s="277" t="s">
        <v>386</v>
      </c>
      <c r="G151" s="252"/>
      <c r="H151" s="252"/>
      <c r="I151" s="252"/>
      <c r="J151" s="272"/>
      <c r="K151" s="279">
        <f>+E142-SUM(K148:K150)</f>
        <v>0</v>
      </c>
    </row>
    <row r="152" spans="1:11" ht="13" x14ac:dyDescent="0.3">
      <c r="A152" s="11"/>
      <c r="B152" s="11"/>
      <c r="C152" s="11"/>
      <c r="D152" s="208"/>
    </row>
    <row r="153" spans="1:11" ht="13" x14ac:dyDescent="0.3">
      <c r="A153" s="20" t="s">
        <v>337</v>
      </c>
      <c r="B153" s="271" t="s">
        <v>338</v>
      </c>
      <c r="C153" s="11"/>
      <c r="D153" s="208"/>
    </row>
    <row r="154" spans="1:11" ht="13.5" thickBot="1" x14ac:dyDescent="0.35">
      <c r="A154" s="11"/>
      <c r="B154" s="231"/>
      <c r="C154" s="11"/>
      <c r="D154" s="208"/>
    </row>
    <row r="155" spans="1:11" ht="13.5" thickBot="1" x14ac:dyDescent="0.35">
      <c r="A155" s="11"/>
      <c r="B155" s="231"/>
      <c r="D155" s="208"/>
      <c r="E155" s="211" t="s">
        <v>513</v>
      </c>
    </row>
    <row r="156" spans="1:11" ht="13.5" thickBot="1" x14ac:dyDescent="0.35">
      <c r="A156" s="221" t="s">
        <v>62</v>
      </c>
      <c r="B156" s="248" t="s">
        <v>339</v>
      </c>
      <c r="C156" s="248"/>
      <c r="D156" s="222"/>
      <c r="E156" s="223">
        <f>+'Compte PiG'!C11</f>
        <v>0</v>
      </c>
    </row>
    <row r="157" spans="1:11" ht="13.5" thickBot="1" x14ac:dyDescent="0.35">
      <c r="A157" s="43" t="s">
        <v>56</v>
      </c>
      <c r="B157" s="249" t="s">
        <v>340</v>
      </c>
      <c r="C157" s="249"/>
      <c r="D157" s="224"/>
      <c r="E157" s="210">
        <f>+Pressupostos!B20</f>
        <v>0</v>
      </c>
      <c r="F157" s="11"/>
    </row>
    <row r="158" spans="1:11" ht="13.5" thickBot="1" x14ac:dyDescent="0.35">
      <c r="A158" s="221" t="s">
        <v>62</v>
      </c>
      <c r="B158" s="248" t="s">
        <v>341</v>
      </c>
      <c r="C158" s="248"/>
      <c r="D158" s="222"/>
      <c r="E158" s="223">
        <f>+'Compte PiG'!C12</f>
        <v>0</v>
      </c>
      <c r="F158" s="11"/>
    </row>
    <row r="159" spans="1:11" ht="13" x14ac:dyDescent="0.3">
      <c r="A159" s="43" t="s">
        <v>56</v>
      </c>
      <c r="B159" s="249" t="s">
        <v>342</v>
      </c>
      <c r="C159" s="249"/>
      <c r="D159" s="224"/>
      <c r="E159" s="210">
        <f>+Pressupostos!B21</f>
        <v>0</v>
      </c>
      <c r="F159" s="11"/>
    </row>
    <row r="160" spans="1:11" ht="13" x14ac:dyDescent="0.3">
      <c r="A160" s="43" t="s">
        <v>56</v>
      </c>
      <c r="B160" s="249" t="s">
        <v>343</v>
      </c>
      <c r="C160" s="249"/>
      <c r="D160" s="224"/>
      <c r="E160" s="108">
        <f>+Pressupostos!B22</f>
        <v>0</v>
      </c>
      <c r="F160" s="11"/>
    </row>
    <row r="161" spans="1:11" ht="13" x14ac:dyDescent="0.3">
      <c r="A161" s="232" t="s">
        <v>56</v>
      </c>
      <c r="B161" s="254" t="s">
        <v>344</v>
      </c>
      <c r="C161" s="254"/>
      <c r="D161" s="233"/>
      <c r="E161" s="108">
        <f>+Pressupostos!B23</f>
        <v>0</v>
      </c>
      <c r="F161" s="11"/>
    </row>
    <row r="162" spans="1:11" ht="13.5" thickBot="1" x14ac:dyDescent="0.35">
      <c r="A162" s="234" t="s">
        <v>56</v>
      </c>
      <c r="B162" s="366" t="s">
        <v>345</v>
      </c>
      <c r="C162" s="366"/>
      <c r="D162" s="367"/>
      <c r="E162" s="235">
        <f>+Pressupostos!E99+Pressupostos!E100+Pressupostos!E101</f>
        <v>0</v>
      </c>
    </row>
    <row r="163" spans="1:11" ht="13.5" thickBot="1" x14ac:dyDescent="0.35">
      <c r="A163" s="221" t="s">
        <v>62</v>
      </c>
      <c r="B163" s="248" t="s">
        <v>346</v>
      </c>
      <c r="C163" s="248"/>
      <c r="D163" s="222"/>
      <c r="E163" s="223">
        <f>+'Compte PiG'!C17</f>
        <v>0</v>
      </c>
    </row>
    <row r="164" spans="1:11" ht="13" x14ac:dyDescent="0.3">
      <c r="A164" s="43" t="s">
        <v>56</v>
      </c>
      <c r="B164" s="249" t="s">
        <v>347</v>
      </c>
      <c r="C164" s="249"/>
      <c r="D164" s="224"/>
      <c r="E164" s="210">
        <f>+Pressupostos!E97+Pressupostos!E98</f>
        <v>0</v>
      </c>
    </row>
    <row r="165" spans="1:11" ht="13" x14ac:dyDescent="0.3">
      <c r="A165" s="43" t="s">
        <v>56</v>
      </c>
      <c r="B165" s="249" t="s">
        <v>481</v>
      </c>
      <c r="C165" s="249"/>
      <c r="D165" s="224"/>
      <c r="E165" s="210">
        <f>+Pressupostos!E104+Pressupostos!E105+Pressupostos!E106+Pressupostos!E107+Pressupostos!E108</f>
        <v>0</v>
      </c>
    </row>
    <row r="166" spans="1:11" ht="13.5" thickBot="1" x14ac:dyDescent="0.35">
      <c r="A166" s="225" t="s">
        <v>348</v>
      </c>
      <c r="B166" s="250" t="s">
        <v>349</v>
      </c>
      <c r="C166" s="250"/>
      <c r="D166" s="226"/>
      <c r="E166" s="227">
        <f>+E157+E159+E160+E161+E162+E164+E165</f>
        <v>0</v>
      </c>
    </row>
    <row r="167" spans="1:11" ht="13.5" thickBot="1" x14ac:dyDescent="0.35">
      <c r="A167" s="236" t="s">
        <v>350</v>
      </c>
      <c r="B167" s="285" t="s">
        <v>58</v>
      </c>
      <c r="C167" s="251"/>
      <c r="D167" s="229"/>
      <c r="E167" s="230">
        <f>+E156+E158+E163-E166</f>
        <v>0</v>
      </c>
    </row>
    <row r="168" spans="1:11" x14ac:dyDescent="0.25">
      <c r="A168" s="11"/>
      <c r="B168" s="231"/>
      <c r="C168" s="231"/>
      <c r="D168" s="231"/>
      <c r="E168" s="11"/>
    </row>
    <row r="169" spans="1:11" ht="13" x14ac:dyDescent="0.3">
      <c r="A169" s="11"/>
      <c r="B169" s="1" t="s">
        <v>472</v>
      </c>
      <c r="C169" s="68"/>
      <c r="D169" s="68"/>
      <c r="E169" s="3" t="str">
        <f>IF(TRUNC(E167,2)=0,"Correcte","A justificar")</f>
        <v>Correcte</v>
      </c>
      <c r="F169" s="298" t="str">
        <f>IF(E167&lt;&gt;0,"Comprovar si s'han omplert els camps de la pestanya d'Inf.Compl. o s'ha comès algun altre error dels indicats a les FAQ disponible a la web d'elaboració dels pressupostos","")</f>
        <v/>
      </c>
      <c r="G169" s="72"/>
      <c r="H169" s="72"/>
      <c r="I169" s="72"/>
      <c r="J169" s="72"/>
      <c r="K169" s="72"/>
    </row>
    <row r="170" spans="1:11" ht="24.75" customHeight="1" x14ac:dyDescent="0.3">
      <c r="A170" s="11"/>
      <c r="B170" s="11"/>
      <c r="C170" s="11"/>
      <c r="D170" s="208"/>
      <c r="F170" s="72"/>
      <c r="G170" s="72"/>
      <c r="H170" s="72"/>
      <c r="I170" s="72"/>
      <c r="J170" s="72"/>
      <c r="K170" s="72"/>
    </row>
    <row r="171" spans="1:11" ht="13" x14ac:dyDescent="0.3">
      <c r="A171" s="27" t="s">
        <v>59</v>
      </c>
      <c r="B171" s="11"/>
      <c r="C171" s="11"/>
      <c r="D171" s="208"/>
      <c r="F171" s="11"/>
      <c r="G171" s="11"/>
    </row>
    <row r="172" spans="1:11" ht="13" x14ac:dyDescent="0.3">
      <c r="A172" s="356"/>
      <c r="B172" s="357"/>
      <c r="C172" s="357"/>
      <c r="D172" s="358"/>
      <c r="E172" s="365"/>
      <c r="F172" s="244" t="s">
        <v>384</v>
      </c>
      <c r="G172" s="273"/>
      <c r="H172" s="273"/>
      <c r="I172" s="273"/>
      <c r="J172" s="274"/>
      <c r="K172" s="196" t="s">
        <v>385</v>
      </c>
    </row>
    <row r="173" spans="1:11" x14ac:dyDescent="0.25">
      <c r="A173" s="359"/>
      <c r="B173" s="360"/>
      <c r="C173" s="360"/>
      <c r="D173" s="361"/>
      <c r="E173" s="361"/>
      <c r="F173" s="347"/>
      <c r="G173" s="348"/>
      <c r="H173" s="348"/>
      <c r="I173" s="348"/>
      <c r="J173" s="349"/>
      <c r="K173" s="245"/>
    </row>
    <row r="174" spans="1:11" x14ac:dyDescent="0.25">
      <c r="A174" s="359"/>
      <c r="B174" s="360"/>
      <c r="C174" s="360"/>
      <c r="D174" s="361"/>
      <c r="E174" s="361"/>
      <c r="F174" s="350"/>
      <c r="G174" s="351"/>
      <c r="H174" s="351"/>
      <c r="I174" s="351"/>
      <c r="J174" s="352"/>
      <c r="K174" s="240"/>
    </row>
    <row r="175" spans="1:11" x14ac:dyDescent="0.25">
      <c r="A175" s="362"/>
      <c r="B175" s="363"/>
      <c r="C175" s="363"/>
      <c r="D175" s="364"/>
      <c r="E175" s="364"/>
      <c r="F175" s="353"/>
      <c r="G175" s="354"/>
      <c r="H175" s="354"/>
      <c r="I175" s="354"/>
      <c r="J175" s="355"/>
      <c r="K175" s="246"/>
    </row>
    <row r="176" spans="1:11" ht="13" x14ac:dyDescent="0.3">
      <c r="A176" s="11"/>
      <c r="B176" s="11"/>
      <c r="C176" s="11"/>
      <c r="D176" s="208"/>
      <c r="F176" s="277" t="s">
        <v>386</v>
      </c>
      <c r="G176" s="252"/>
      <c r="H176" s="252"/>
      <c r="I176" s="252"/>
      <c r="J176" s="272"/>
      <c r="K176" s="247">
        <f>+E167-SUM(K173:K175)</f>
        <v>0</v>
      </c>
    </row>
    <row r="503" spans="1:2" x14ac:dyDescent="0.25">
      <c r="A503" s="297"/>
      <c r="B503" s="297"/>
    </row>
    <row r="504" spans="1:2" x14ac:dyDescent="0.25">
      <c r="A504" s="310" t="s">
        <v>270</v>
      </c>
      <c r="B504" s="297"/>
    </row>
    <row r="505" spans="1:2" x14ac:dyDescent="0.25">
      <c r="A505" s="311" t="s">
        <v>492</v>
      </c>
      <c r="B505" s="297"/>
    </row>
    <row r="506" spans="1:2" x14ac:dyDescent="0.25">
      <c r="A506" s="311" t="s">
        <v>367</v>
      </c>
      <c r="B506" s="297"/>
    </row>
    <row r="507" spans="1:2" x14ac:dyDescent="0.25">
      <c r="A507" s="311" t="s">
        <v>370</v>
      </c>
      <c r="B507" s="297"/>
    </row>
    <row r="508" spans="1:2" x14ac:dyDescent="0.25">
      <c r="A508" s="311" t="s">
        <v>518</v>
      </c>
      <c r="B508" s="297"/>
    </row>
    <row r="509" spans="1:2" x14ac:dyDescent="0.25">
      <c r="A509" s="311" t="s">
        <v>519</v>
      </c>
      <c r="B509" s="297"/>
    </row>
    <row r="510" spans="1:2" x14ac:dyDescent="0.25">
      <c r="A510" s="311" t="s">
        <v>443</v>
      </c>
      <c r="B510" s="297"/>
    </row>
    <row r="511" spans="1:2" x14ac:dyDescent="0.25">
      <c r="A511" s="311" t="s">
        <v>368</v>
      </c>
      <c r="B511" s="297"/>
    </row>
    <row r="512" spans="1:2" x14ac:dyDescent="0.25">
      <c r="A512" s="297" t="s">
        <v>482</v>
      </c>
      <c r="B512" s="297"/>
    </row>
    <row r="513" spans="1:3" x14ac:dyDescent="0.25">
      <c r="A513" s="311" t="s">
        <v>369</v>
      </c>
      <c r="B513" s="297"/>
    </row>
    <row r="514" spans="1:3" x14ac:dyDescent="0.25">
      <c r="A514" s="311" t="s">
        <v>483</v>
      </c>
      <c r="B514" s="297"/>
    </row>
    <row r="515" spans="1:3" x14ac:dyDescent="0.25">
      <c r="A515" s="311" t="s">
        <v>493</v>
      </c>
      <c r="B515" s="297"/>
    </row>
    <row r="516" spans="1:3" x14ac:dyDescent="0.25">
      <c r="A516" s="311" t="s">
        <v>371</v>
      </c>
      <c r="B516" s="297"/>
      <c r="C516" s="304"/>
    </row>
    <row r="517" spans="1:3" x14ac:dyDescent="0.25">
      <c r="A517" s="310"/>
      <c r="B517" s="297"/>
    </row>
    <row r="518" spans="1:3" x14ac:dyDescent="0.25">
      <c r="A518" s="310"/>
      <c r="B518" s="297"/>
    </row>
    <row r="519" spans="1:3" x14ac:dyDescent="0.25">
      <c r="A519" s="310"/>
      <c r="B519" s="297"/>
    </row>
    <row r="520" spans="1:3" x14ac:dyDescent="0.25">
      <c r="A520" s="310"/>
      <c r="B520" s="297"/>
    </row>
    <row r="521" spans="1:3" x14ac:dyDescent="0.25">
      <c r="A521" s="310"/>
      <c r="B521" s="297"/>
    </row>
    <row r="522" spans="1:3" x14ac:dyDescent="0.25">
      <c r="A522" s="310"/>
      <c r="B522" s="297"/>
    </row>
    <row r="523" spans="1:3" x14ac:dyDescent="0.25">
      <c r="A523" s="310"/>
      <c r="B523" s="297"/>
    </row>
    <row r="524" spans="1:3" x14ac:dyDescent="0.25">
      <c r="A524" s="310"/>
      <c r="B524" s="297"/>
    </row>
    <row r="525" spans="1:3" x14ac:dyDescent="0.25">
      <c r="A525" s="310"/>
      <c r="B525" s="297"/>
    </row>
    <row r="526" spans="1:3" x14ac:dyDescent="0.25">
      <c r="A526" s="310"/>
      <c r="B526" s="297"/>
    </row>
    <row r="527" spans="1:3" x14ac:dyDescent="0.25">
      <c r="A527" s="310"/>
      <c r="B527" s="297"/>
    </row>
    <row r="528" spans="1:3" x14ac:dyDescent="0.25">
      <c r="A528" s="310"/>
      <c r="B528" s="297"/>
    </row>
    <row r="529" spans="1:2" x14ac:dyDescent="0.25">
      <c r="A529" s="310"/>
      <c r="B529" s="297"/>
    </row>
    <row r="530" spans="1:2" x14ac:dyDescent="0.25">
      <c r="A530" s="310"/>
      <c r="B530" s="297"/>
    </row>
    <row r="531" spans="1:2" x14ac:dyDescent="0.25">
      <c r="A531" s="310"/>
      <c r="B531" s="297"/>
    </row>
    <row r="532" spans="1:2" x14ac:dyDescent="0.25">
      <c r="A532" s="310"/>
      <c r="B532" s="297"/>
    </row>
    <row r="533" spans="1:2" x14ac:dyDescent="0.25">
      <c r="A533" s="310"/>
      <c r="B533" s="297"/>
    </row>
    <row r="534" spans="1:2" x14ac:dyDescent="0.25">
      <c r="A534" s="310"/>
      <c r="B534" s="297"/>
    </row>
    <row r="535" spans="1:2" x14ac:dyDescent="0.25">
      <c r="A535" s="310"/>
      <c r="B535" s="297"/>
    </row>
    <row r="536" spans="1:2" x14ac:dyDescent="0.25">
      <c r="A536" s="310"/>
      <c r="B536" s="297"/>
    </row>
    <row r="537" spans="1:2" x14ac:dyDescent="0.25">
      <c r="A537" s="310"/>
      <c r="B537" s="297"/>
    </row>
    <row r="538" spans="1:2" x14ac:dyDescent="0.25">
      <c r="A538" s="310"/>
      <c r="B538" s="297"/>
    </row>
    <row r="539" spans="1:2" x14ac:dyDescent="0.25">
      <c r="A539" s="310"/>
      <c r="B539" s="297"/>
    </row>
    <row r="540" spans="1:2" x14ac:dyDescent="0.25">
      <c r="A540" s="310"/>
      <c r="B540" s="297"/>
    </row>
    <row r="541" spans="1:2" x14ac:dyDescent="0.25">
      <c r="A541" s="310"/>
      <c r="B541" s="297"/>
    </row>
    <row r="542" spans="1:2" x14ac:dyDescent="0.25">
      <c r="A542" s="310"/>
      <c r="B542" s="297"/>
    </row>
    <row r="543" spans="1:2" x14ac:dyDescent="0.25">
      <c r="A543" s="310"/>
      <c r="B543" s="297"/>
    </row>
    <row r="544" spans="1:2" x14ac:dyDescent="0.25">
      <c r="A544" s="310"/>
      <c r="B544" s="297"/>
    </row>
    <row r="545" spans="1:2" x14ac:dyDescent="0.25">
      <c r="A545" s="310"/>
      <c r="B545" s="297"/>
    </row>
    <row r="546" spans="1:2" x14ac:dyDescent="0.25">
      <c r="A546" s="310"/>
      <c r="B546" s="297"/>
    </row>
    <row r="547" spans="1:2" x14ac:dyDescent="0.25">
      <c r="A547" s="310"/>
      <c r="B547" s="297"/>
    </row>
    <row r="548" spans="1:2" x14ac:dyDescent="0.25">
      <c r="A548" s="310"/>
      <c r="B548" s="297"/>
    </row>
    <row r="549" spans="1:2" x14ac:dyDescent="0.25">
      <c r="A549" s="310"/>
      <c r="B549" s="297"/>
    </row>
    <row r="550" spans="1:2" x14ac:dyDescent="0.25">
      <c r="A550" s="310"/>
      <c r="B550" s="297"/>
    </row>
    <row r="551" spans="1:2" x14ac:dyDescent="0.25">
      <c r="A551" s="310" t="s">
        <v>292</v>
      </c>
      <c r="B551" s="297"/>
    </row>
    <row r="552" spans="1:2" x14ac:dyDescent="0.25">
      <c r="A552" s="310" t="s">
        <v>372</v>
      </c>
      <c r="B552" s="297"/>
    </row>
    <row r="553" spans="1:2" x14ac:dyDescent="0.25">
      <c r="A553" s="310" t="s">
        <v>373</v>
      </c>
      <c r="B553" s="297"/>
    </row>
    <row r="554" spans="1:2" x14ac:dyDescent="0.25">
      <c r="A554" s="311" t="s">
        <v>445</v>
      </c>
      <c r="B554" s="297"/>
    </row>
    <row r="555" spans="1:2" x14ac:dyDescent="0.25">
      <c r="A555" s="310" t="s">
        <v>444</v>
      </c>
      <c r="B555" s="297"/>
    </row>
    <row r="556" spans="1:2" x14ac:dyDescent="0.25">
      <c r="A556" s="310" t="s">
        <v>484</v>
      </c>
      <c r="B556" s="297"/>
    </row>
    <row r="557" spans="1:2" x14ac:dyDescent="0.25">
      <c r="A557" s="311" t="s">
        <v>485</v>
      </c>
      <c r="B557" s="297"/>
    </row>
    <row r="558" spans="1:2" x14ac:dyDescent="0.25">
      <c r="A558" s="311" t="s">
        <v>518</v>
      </c>
      <c r="B558" s="297"/>
    </row>
    <row r="559" spans="1:2" x14ac:dyDescent="0.25">
      <c r="A559" s="310" t="s">
        <v>371</v>
      </c>
      <c r="B559" s="297"/>
    </row>
    <row r="560" spans="1:2" x14ac:dyDescent="0.25">
      <c r="A560" s="297"/>
      <c r="B560" s="297"/>
    </row>
    <row r="561" spans="1:2" x14ac:dyDescent="0.25">
      <c r="A561" s="310"/>
      <c r="B561" s="297"/>
    </row>
    <row r="562" spans="1:2" x14ac:dyDescent="0.25">
      <c r="A562" s="310"/>
      <c r="B562" s="297"/>
    </row>
    <row r="563" spans="1:2" x14ac:dyDescent="0.25">
      <c r="A563" s="310"/>
      <c r="B563" s="297"/>
    </row>
    <row r="564" spans="1:2" x14ac:dyDescent="0.25">
      <c r="A564" s="310"/>
      <c r="B564" s="297"/>
    </row>
    <row r="565" spans="1:2" x14ac:dyDescent="0.25">
      <c r="A565" s="310" t="s">
        <v>271</v>
      </c>
      <c r="B565" s="297"/>
    </row>
    <row r="566" spans="1:2" x14ac:dyDescent="0.25">
      <c r="A566" s="311" t="s">
        <v>372</v>
      </c>
      <c r="B566" s="297"/>
    </row>
    <row r="567" spans="1:2" x14ac:dyDescent="0.25">
      <c r="A567" s="311" t="s">
        <v>373</v>
      </c>
      <c r="B567" s="297"/>
    </row>
    <row r="568" spans="1:2" x14ac:dyDescent="0.25">
      <c r="A568" s="311" t="s">
        <v>445</v>
      </c>
      <c r="B568" s="297"/>
    </row>
    <row r="569" spans="1:2" x14ac:dyDescent="0.25">
      <c r="A569" s="311" t="s">
        <v>486</v>
      </c>
      <c r="B569" s="297"/>
    </row>
    <row r="570" spans="1:2" x14ac:dyDescent="0.25">
      <c r="A570" s="311" t="s">
        <v>484</v>
      </c>
      <c r="B570" s="297"/>
    </row>
    <row r="571" spans="1:2" x14ac:dyDescent="0.25">
      <c r="A571" s="311" t="s">
        <v>371</v>
      </c>
      <c r="B571" s="297"/>
    </row>
    <row r="572" spans="1:2" x14ac:dyDescent="0.25">
      <c r="A572" s="297"/>
      <c r="B572" s="297"/>
    </row>
    <row r="573" spans="1:2" x14ac:dyDescent="0.25">
      <c r="A573" s="310"/>
      <c r="B573" s="297"/>
    </row>
    <row r="574" spans="1:2" x14ac:dyDescent="0.25">
      <c r="A574" s="310"/>
      <c r="B574" s="297"/>
    </row>
    <row r="575" spans="1:2" x14ac:dyDescent="0.25">
      <c r="A575" s="310"/>
      <c r="B575" s="297"/>
    </row>
    <row r="576" spans="1:2" x14ac:dyDescent="0.25">
      <c r="A576" s="310"/>
      <c r="B576" s="297"/>
    </row>
    <row r="577" spans="1:2" x14ac:dyDescent="0.25">
      <c r="A577" s="310"/>
      <c r="B577" s="297"/>
    </row>
    <row r="578" spans="1:2" x14ac:dyDescent="0.25">
      <c r="A578" s="310" t="s">
        <v>272</v>
      </c>
      <c r="B578" s="297"/>
    </row>
    <row r="579" spans="1:2" x14ac:dyDescent="0.25">
      <c r="A579" s="311" t="s">
        <v>374</v>
      </c>
      <c r="B579" s="297"/>
    </row>
    <row r="580" spans="1:2" x14ac:dyDescent="0.25">
      <c r="A580" s="311" t="s">
        <v>491</v>
      </c>
      <c r="B580" s="297"/>
    </row>
    <row r="581" spans="1:2" x14ac:dyDescent="0.25">
      <c r="A581" s="311" t="s">
        <v>375</v>
      </c>
      <c r="B581" s="297"/>
    </row>
    <row r="582" spans="1:2" x14ac:dyDescent="0.25">
      <c r="A582" s="311" t="s">
        <v>487</v>
      </c>
      <c r="B582" s="297"/>
    </row>
    <row r="583" spans="1:2" x14ac:dyDescent="0.25">
      <c r="A583" s="311" t="s">
        <v>446</v>
      </c>
      <c r="B583" s="297"/>
    </row>
    <row r="584" spans="1:2" x14ac:dyDescent="0.25">
      <c r="A584" s="311" t="s">
        <v>371</v>
      </c>
      <c r="B584" s="297"/>
    </row>
    <row r="585" spans="1:2" x14ac:dyDescent="0.25">
      <c r="A585" s="310"/>
      <c r="B585" s="297"/>
    </row>
    <row r="586" spans="1:2" x14ac:dyDescent="0.25">
      <c r="A586" s="310"/>
      <c r="B586" s="297"/>
    </row>
    <row r="587" spans="1:2" x14ac:dyDescent="0.25">
      <c r="A587" s="310"/>
      <c r="B587" s="297"/>
    </row>
    <row r="588" spans="1:2" x14ac:dyDescent="0.25">
      <c r="A588" s="310"/>
      <c r="B588" s="297"/>
    </row>
    <row r="589" spans="1:2" x14ac:dyDescent="0.25">
      <c r="A589" s="310" t="s">
        <v>329</v>
      </c>
      <c r="B589" s="297"/>
    </row>
    <row r="590" spans="1:2" x14ac:dyDescent="0.25">
      <c r="A590" s="312" t="s">
        <v>494</v>
      </c>
      <c r="B590" s="297"/>
    </row>
    <row r="591" spans="1:2" x14ac:dyDescent="0.25">
      <c r="A591" s="312" t="s">
        <v>436</v>
      </c>
      <c r="B591" s="297"/>
    </row>
    <row r="592" spans="1:2" x14ac:dyDescent="0.25">
      <c r="A592" s="312" t="s">
        <v>376</v>
      </c>
      <c r="B592" s="297"/>
    </row>
    <row r="593" spans="1:2" x14ac:dyDescent="0.25">
      <c r="A593" s="312" t="s">
        <v>377</v>
      </c>
      <c r="B593" s="297"/>
    </row>
    <row r="594" spans="1:2" x14ac:dyDescent="0.25">
      <c r="A594" s="312" t="s">
        <v>378</v>
      </c>
      <c r="B594" s="297"/>
    </row>
    <row r="595" spans="1:2" x14ac:dyDescent="0.25">
      <c r="A595" s="312" t="s">
        <v>379</v>
      </c>
      <c r="B595" s="297"/>
    </row>
    <row r="596" spans="1:2" x14ac:dyDescent="0.25">
      <c r="A596" s="312" t="s">
        <v>371</v>
      </c>
      <c r="B596" s="297"/>
    </row>
    <row r="597" spans="1:2" ht="14" x14ac:dyDescent="0.3">
      <c r="A597" s="313"/>
      <c r="B597" s="297"/>
    </row>
    <row r="598" spans="1:2" ht="14" x14ac:dyDescent="0.3">
      <c r="A598" s="313"/>
      <c r="B598" s="297"/>
    </row>
    <row r="599" spans="1:2" ht="14" x14ac:dyDescent="0.3">
      <c r="A599" s="313"/>
      <c r="B599" s="297"/>
    </row>
    <row r="600" spans="1:2" x14ac:dyDescent="0.25">
      <c r="A600" s="310"/>
      <c r="B600" s="297"/>
    </row>
    <row r="601" spans="1:2" x14ac:dyDescent="0.25">
      <c r="A601" s="310"/>
      <c r="B601" s="297"/>
    </row>
    <row r="602" spans="1:2" x14ac:dyDescent="0.25">
      <c r="A602" s="310" t="s">
        <v>380</v>
      </c>
      <c r="B602" s="297"/>
    </row>
    <row r="603" spans="1:2" x14ac:dyDescent="0.25">
      <c r="A603" s="311" t="s">
        <v>382</v>
      </c>
      <c r="B603" s="297"/>
    </row>
    <row r="604" spans="1:2" x14ac:dyDescent="0.25">
      <c r="A604" s="311" t="s">
        <v>495</v>
      </c>
      <c r="B604" s="297"/>
    </row>
    <row r="605" spans="1:2" x14ac:dyDescent="0.25">
      <c r="A605" s="311" t="s">
        <v>383</v>
      </c>
      <c r="B605" s="297"/>
    </row>
    <row r="606" spans="1:2" x14ac:dyDescent="0.25">
      <c r="A606" s="311" t="s">
        <v>381</v>
      </c>
      <c r="B606" s="297"/>
    </row>
    <row r="607" spans="1:2" x14ac:dyDescent="0.25">
      <c r="A607" s="311" t="s">
        <v>488</v>
      </c>
      <c r="B607" s="297"/>
    </row>
    <row r="608" spans="1:2" x14ac:dyDescent="0.25">
      <c r="A608" s="311" t="s">
        <v>371</v>
      </c>
      <c r="B608" s="297"/>
    </row>
    <row r="609" spans="1:2" x14ac:dyDescent="0.25">
      <c r="A609" s="297"/>
      <c r="B609" s="297"/>
    </row>
    <row r="610" spans="1:2" x14ac:dyDescent="0.25">
      <c r="A610" s="297"/>
      <c r="B610" s="297"/>
    </row>
    <row r="611" spans="1:2" x14ac:dyDescent="0.25">
      <c r="A611" s="297"/>
      <c r="B611" s="297"/>
    </row>
    <row r="612" spans="1:2" x14ac:dyDescent="0.25">
      <c r="A612" s="297"/>
      <c r="B612" s="297"/>
    </row>
    <row r="613" spans="1:2" x14ac:dyDescent="0.25">
      <c r="A613" s="297"/>
      <c r="B613" s="297"/>
    </row>
    <row r="614" spans="1:2" x14ac:dyDescent="0.25">
      <c r="A614" s="297"/>
      <c r="B614" s="297"/>
    </row>
    <row r="615" spans="1:2" x14ac:dyDescent="0.25">
      <c r="A615" s="297"/>
      <c r="B615" s="297"/>
    </row>
    <row r="616" spans="1:2" x14ac:dyDescent="0.25">
      <c r="A616" s="297"/>
      <c r="B616" s="297"/>
    </row>
    <row r="617" spans="1:2" x14ac:dyDescent="0.25">
      <c r="A617" s="297"/>
      <c r="B617" s="297"/>
    </row>
    <row r="618" spans="1:2" x14ac:dyDescent="0.25">
      <c r="A618" s="297"/>
      <c r="B618" s="297"/>
    </row>
    <row r="619" spans="1:2" x14ac:dyDescent="0.25">
      <c r="A619" s="297"/>
      <c r="B619" s="297"/>
    </row>
    <row r="620" spans="1:2" x14ac:dyDescent="0.25">
      <c r="A620" s="297"/>
      <c r="B620" s="297"/>
    </row>
    <row r="621" spans="1:2" x14ac:dyDescent="0.25">
      <c r="A621" s="297"/>
      <c r="B621" s="297"/>
    </row>
    <row r="622" spans="1:2" x14ac:dyDescent="0.25">
      <c r="A622" s="297"/>
      <c r="B622" s="297"/>
    </row>
    <row r="623" spans="1:2" x14ac:dyDescent="0.25">
      <c r="A623" s="297"/>
      <c r="B623" s="297"/>
    </row>
    <row r="624" spans="1:2" x14ac:dyDescent="0.25">
      <c r="A624" s="297"/>
      <c r="B624" s="297"/>
    </row>
    <row r="625" spans="1:2" x14ac:dyDescent="0.25">
      <c r="A625" s="297"/>
      <c r="B625" s="297"/>
    </row>
    <row r="626" spans="1:2" x14ac:dyDescent="0.25">
      <c r="A626" s="297"/>
      <c r="B626" s="297"/>
    </row>
    <row r="627" spans="1:2" x14ac:dyDescent="0.25">
      <c r="A627" s="297"/>
      <c r="B627" s="297"/>
    </row>
    <row r="628" spans="1:2" x14ac:dyDescent="0.25">
      <c r="A628" s="297"/>
      <c r="B628" s="297"/>
    </row>
    <row r="629" spans="1:2" x14ac:dyDescent="0.25">
      <c r="A629" s="297"/>
      <c r="B629" s="297"/>
    </row>
    <row r="630" spans="1:2" x14ac:dyDescent="0.25">
      <c r="A630" s="297"/>
      <c r="B630" s="297"/>
    </row>
    <row r="631" spans="1:2" x14ac:dyDescent="0.25">
      <c r="A631" s="297"/>
      <c r="B631" s="297"/>
    </row>
    <row r="632" spans="1:2" x14ac:dyDescent="0.25">
      <c r="A632" s="297"/>
      <c r="B632" s="297"/>
    </row>
    <row r="633" spans="1:2" x14ac:dyDescent="0.25">
      <c r="A633" s="297"/>
      <c r="B633" s="297"/>
    </row>
    <row r="634" spans="1:2" x14ac:dyDescent="0.25">
      <c r="A634" s="297"/>
      <c r="B634" s="297"/>
    </row>
    <row r="635" spans="1:2" x14ac:dyDescent="0.25">
      <c r="A635" s="297"/>
      <c r="B635" s="297"/>
    </row>
    <row r="636" spans="1:2" x14ac:dyDescent="0.25">
      <c r="A636" s="297"/>
      <c r="B636" s="297"/>
    </row>
    <row r="637" spans="1:2" x14ac:dyDescent="0.25">
      <c r="A637" s="297"/>
      <c r="B637" s="297"/>
    </row>
    <row r="638" spans="1:2" x14ac:dyDescent="0.25">
      <c r="A638" s="297"/>
      <c r="B638" s="297"/>
    </row>
    <row r="639" spans="1:2" x14ac:dyDescent="0.25">
      <c r="A639" s="297"/>
      <c r="B639" s="297"/>
    </row>
    <row r="640" spans="1:2" x14ac:dyDescent="0.25">
      <c r="A640" s="297"/>
      <c r="B640" s="297"/>
    </row>
    <row r="641" spans="1:2" x14ac:dyDescent="0.25">
      <c r="A641" s="297"/>
      <c r="B641" s="297"/>
    </row>
    <row r="642" spans="1:2" x14ac:dyDescent="0.25">
      <c r="A642" s="297"/>
      <c r="B642" s="297"/>
    </row>
    <row r="643" spans="1:2" x14ac:dyDescent="0.25">
      <c r="A643" s="297"/>
      <c r="B643" s="297"/>
    </row>
    <row r="644" spans="1:2" x14ac:dyDescent="0.25">
      <c r="A644" s="297"/>
      <c r="B644" s="297"/>
    </row>
    <row r="645" spans="1:2" x14ac:dyDescent="0.25">
      <c r="A645" s="297"/>
      <c r="B645" s="297"/>
    </row>
    <row r="646" spans="1:2" x14ac:dyDescent="0.25">
      <c r="A646" s="297"/>
      <c r="B646" s="297"/>
    </row>
    <row r="647" spans="1:2" x14ac:dyDescent="0.25">
      <c r="A647" s="297"/>
      <c r="B647" s="297"/>
    </row>
    <row r="648" spans="1:2" x14ac:dyDescent="0.25">
      <c r="A648" s="297"/>
      <c r="B648" s="297"/>
    </row>
    <row r="649" spans="1:2" x14ac:dyDescent="0.25">
      <c r="A649" s="297"/>
      <c r="B649" s="297"/>
    </row>
    <row r="650" spans="1:2" x14ac:dyDescent="0.25">
      <c r="A650" s="297"/>
      <c r="B650" s="297"/>
    </row>
    <row r="651" spans="1:2" x14ac:dyDescent="0.25">
      <c r="A651" s="297"/>
      <c r="B651" s="297"/>
    </row>
    <row r="652" spans="1:2" x14ac:dyDescent="0.25">
      <c r="A652" s="297"/>
      <c r="B652" s="297"/>
    </row>
    <row r="653" spans="1:2" x14ac:dyDescent="0.25">
      <c r="A653" s="297"/>
      <c r="B653" s="297"/>
    </row>
    <row r="654" spans="1:2" x14ac:dyDescent="0.25">
      <c r="A654" s="297"/>
      <c r="B654" s="297"/>
    </row>
    <row r="655" spans="1:2" x14ac:dyDescent="0.25">
      <c r="A655" s="297"/>
      <c r="B655" s="297"/>
    </row>
    <row r="656" spans="1:2" x14ac:dyDescent="0.25">
      <c r="A656" s="297"/>
      <c r="B656" s="297"/>
    </row>
    <row r="657" spans="1:2" x14ac:dyDescent="0.25">
      <c r="A657" s="297"/>
      <c r="B657" s="297"/>
    </row>
    <row r="658" spans="1:2" x14ac:dyDescent="0.25">
      <c r="A658" s="297"/>
      <c r="B658" s="297"/>
    </row>
    <row r="659" spans="1:2" x14ac:dyDescent="0.25">
      <c r="A659" s="297"/>
      <c r="B659" s="297"/>
    </row>
    <row r="660" spans="1:2" x14ac:dyDescent="0.25">
      <c r="A660" s="297"/>
      <c r="B660" s="297"/>
    </row>
    <row r="661" spans="1:2" x14ac:dyDescent="0.25">
      <c r="A661" s="297"/>
      <c r="B661" s="297"/>
    </row>
    <row r="662" spans="1:2" x14ac:dyDescent="0.25">
      <c r="A662" s="297"/>
      <c r="B662" s="297"/>
    </row>
    <row r="663" spans="1:2" x14ac:dyDescent="0.25">
      <c r="A663" s="297"/>
      <c r="B663" s="297"/>
    </row>
    <row r="664" spans="1:2" x14ac:dyDescent="0.25">
      <c r="A664" s="297"/>
      <c r="B664" s="297"/>
    </row>
    <row r="665" spans="1:2" x14ac:dyDescent="0.25">
      <c r="A665" s="297"/>
      <c r="B665" s="297"/>
    </row>
    <row r="666" spans="1:2" x14ac:dyDescent="0.25">
      <c r="A666" s="297"/>
      <c r="B666" s="297"/>
    </row>
    <row r="667" spans="1:2" x14ac:dyDescent="0.25">
      <c r="A667" s="297"/>
      <c r="B667" s="297"/>
    </row>
    <row r="668" spans="1:2" x14ac:dyDescent="0.25">
      <c r="A668" s="297"/>
      <c r="B668" s="297"/>
    </row>
    <row r="669" spans="1:2" x14ac:dyDescent="0.25">
      <c r="A669" s="297"/>
      <c r="B669" s="297"/>
    </row>
    <row r="670" spans="1:2" x14ac:dyDescent="0.25">
      <c r="A670" s="297"/>
      <c r="B670" s="297"/>
    </row>
    <row r="671" spans="1:2" x14ac:dyDescent="0.25">
      <c r="A671" s="297"/>
      <c r="B671" s="297"/>
    </row>
    <row r="672" spans="1:2" x14ac:dyDescent="0.25">
      <c r="A672" s="297"/>
      <c r="B672" s="297"/>
    </row>
    <row r="673" spans="1:2" x14ac:dyDescent="0.25">
      <c r="A673" s="297"/>
      <c r="B673" s="297"/>
    </row>
    <row r="674" spans="1:2" x14ac:dyDescent="0.25">
      <c r="A674" s="297"/>
      <c r="B674" s="297"/>
    </row>
    <row r="675" spans="1:2" x14ac:dyDescent="0.25">
      <c r="A675" s="297"/>
      <c r="B675" s="297"/>
    </row>
    <row r="676" spans="1:2" x14ac:dyDescent="0.25">
      <c r="A676" s="297"/>
      <c r="B676" s="297"/>
    </row>
    <row r="677" spans="1:2" x14ac:dyDescent="0.25">
      <c r="A677" s="297"/>
      <c r="B677" s="297"/>
    </row>
    <row r="678" spans="1:2" x14ac:dyDescent="0.25">
      <c r="A678" s="297"/>
      <c r="B678" s="297"/>
    </row>
    <row r="679" spans="1:2" x14ac:dyDescent="0.25">
      <c r="A679" s="297"/>
      <c r="B679" s="297"/>
    </row>
    <row r="680" spans="1:2" x14ac:dyDescent="0.25">
      <c r="A680" s="297"/>
      <c r="B680" s="297"/>
    </row>
    <row r="681" spans="1:2" x14ac:dyDescent="0.25">
      <c r="A681" s="297"/>
      <c r="B681" s="297"/>
    </row>
    <row r="682" spans="1:2" x14ac:dyDescent="0.25">
      <c r="A682" s="297"/>
      <c r="B682" s="297"/>
    </row>
    <row r="683" spans="1:2" x14ac:dyDescent="0.25">
      <c r="A683" s="297"/>
      <c r="B683" s="297"/>
    </row>
    <row r="684" spans="1:2" x14ac:dyDescent="0.25">
      <c r="A684" s="297"/>
      <c r="B684" s="297"/>
    </row>
    <row r="685" spans="1:2" x14ac:dyDescent="0.25">
      <c r="A685" s="297"/>
      <c r="B685" s="297"/>
    </row>
    <row r="686" spans="1:2" x14ac:dyDescent="0.25">
      <c r="A686" s="297"/>
      <c r="B686" s="297"/>
    </row>
    <row r="687" spans="1:2" x14ac:dyDescent="0.25">
      <c r="A687" s="297"/>
      <c r="B687" s="297"/>
    </row>
    <row r="688" spans="1:2" x14ac:dyDescent="0.25">
      <c r="A688" s="297"/>
      <c r="B688" s="297"/>
    </row>
    <row r="689" spans="1:2" x14ac:dyDescent="0.25">
      <c r="A689" s="297"/>
      <c r="B689" s="297"/>
    </row>
    <row r="690" spans="1:2" x14ac:dyDescent="0.25">
      <c r="A690" s="297"/>
      <c r="B690" s="297"/>
    </row>
    <row r="691" spans="1:2" x14ac:dyDescent="0.25">
      <c r="A691" s="297"/>
      <c r="B691" s="297"/>
    </row>
    <row r="692" spans="1:2" x14ac:dyDescent="0.25">
      <c r="A692" s="297"/>
      <c r="B692" s="297"/>
    </row>
    <row r="693" spans="1:2" x14ac:dyDescent="0.25">
      <c r="A693" s="297"/>
      <c r="B693" s="297"/>
    </row>
    <row r="694" spans="1:2" x14ac:dyDescent="0.25">
      <c r="A694" s="297"/>
      <c r="B694" s="297"/>
    </row>
    <row r="695" spans="1:2" x14ac:dyDescent="0.25">
      <c r="A695" s="297"/>
      <c r="B695" s="297"/>
    </row>
    <row r="696" spans="1:2" x14ac:dyDescent="0.25">
      <c r="A696" s="297"/>
      <c r="B696" s="297"/>
    </row>
    <row r="697" spans="1:2" x14ac:dyDescent="0.25">
      <c r="A697" s="297"/>
      <c r="B697" s="297"/>
    </row>
    <row r="698" spans="1:2" x14ac:dyDescent="0.25">
      <c r="A698" s="297"/>
      <c r="B698" s="297"/>
    </row>
  </sheetData>
  <sheetProtection algorithmName="SHA-512" hashValue="4cn7XNEjNhtpqN/Q3EUnvB6lccIfccTno+TOtG+3gn4gaajkW+GMTwZX5VbYvbTT/IPR3XJIHS8c+dmD20YoNg==" saltValue="Md7zGKrkp8jkKi4EWucqEA==" spinCount="100000" sheet="1" objects="1" scenarios="1"/>
  <protectedRanges>
    <protectedRange sqref="A36:D39 A77:D80 D128:D131 A104:D107 L20:W22 P15:W19 P23:W23 L15:O23 F81:F83 K144:K146 K169:K171 H169:J176 L169:W176 L144:W151 L126:W132 K126:K127 L104:W108 G35 F41:F60 H103:W103 F133:W143 F109:W110 F177:W177 F1:W6 F111:F116 F7:F9 G15:K32 L24:W102 G111:W125 F152:W156 F62:F72 F118:F124 F162:W168 G157:W161 G7:W14 I178:J65445 F178:H65444 K178:W65444 G41:G100 H35:K100 H104:J108 H126:J132 H144:J151" name="Interval1"/>
    <protectedRange sqref="A128:C131" name="Interval1_1"/>
    <protectedRange sqref="A147:B150 A172:B175" name="Interval1_1_1"/>
    <protectedRange sqref="K36:K40 F73:G73 G74 K76:K80 F36:F40 F76:G80" name="Interval1_5"/>
    <protectedRange sqref="F104:G104 F108:G108 K104 K108 F105:F107" name="Interval1_7"/>
    <protectedRange sqref="K128 F126:G126 K132 F125 F128:F132" name="Interval1_9"/>
    <protectedRange sqref="K147 K151 G144:G146 F144:F151" name="Interval1_10"/>
    <protectedRange sqref="K172 K176 G169:G171 F169:F176" name="Interval1_11"/>
    <protectedRange sqref="F33:G33 G34 F25:F30 H33:K34 F61 F86 F95 F117 F157:F161 F10:F23" name="Interval1_6"/>
    <protectedRange sqref="F84:F85 F99:F100 F91:F94 F101:G101 H101:K102 F87:F89 F96" name="Interval1_14"/>
  </protectedRanges>
  <mergeCells count="28">
    <mergeCell ref="F37:J37"/>
    <mergeCell ref="F38:J38"/>
    <mergeCell ref="F39:J39"/>
    <mergeCell ref="F106:J106"/>
    <mergeCell ref="F107:J107"/>
    <mergeCell ref="F77:J77"/>
    <mergeCell ref="F78:J78"/>
    <mergeCell ref="F79:J79"/>
    <mergeCell ref="F105:J105"/>
    <mergeCell ref="A4:E4"/>
    <mergeCell ref="A5:E5"/>
    <mergeCell ref="A6:E6"/>
    <mergeCell ref="A104:E107"/>
    <mergeCell ref="A128:E131"/>
    <mergeCell ref="A36:E39"/>
    <mergeCell ref="A77:E80"/>
    <mergeCell ref="F129:J129"/>
    <mergeCell ref="F130:J130"/>
    <mergeCell ref="F131:J131"/>
    <mergeCell ref="A147:E150"/>
    <mergeCell ref="A172:E175"/>
    <mergeCell ref="F148:J148"/>
    <mergeCell ref="F149:J149"/>
    <mergeCell ref="F150:J150"/>
    <mergeCell ref="B162:D162"/>
    <mergeCell ref="F173:J173"/>
    <mergeCell ref="F174:J174"/>
    <mergeCell ref="F175:J175"/>
  </mergeCells>
  <phoneticPr fontId="3" type="noConversion"/>
  <conditionalFormatting sqref="B33:B34">
    <cfRule type="cellIs" dxfId="7" priority="10" stopIfTrue="1" operator="equal">
      <formula>"Error"</formula>
    </cfRule>
  </conditionalFormatting>
  <conditionalFormatting sqref="B125:B126">
    <cfRule type="cellIs" dxfId="6" priority="7" stopIfTrue="1" operator="equal">
      <formula>"Error"</formula>
    </cfRule>
  </conditionalFormatting>
  <conditionalFormatting sqref="B144:B145">
    <cfRule type="cellIs" dxfId="5" priority="6" stopIfTrue="1" operator="equal">
      <formula>"Error"</formula>
    </cfRule>
  </conditionalFormatting>
  <conditionalFormatting sqref="B92:E93">
    <cfRule type="cellIs" dxfId="4" priority="9" stopIfTrue="1" operator="equal">
      <formula>"Error"</formula>
    </cfRule>
  </conditionalFormatting>
  <conditionalFormatting sqref="B100:E101">
    <cfRule type="cellIs" dxfId="3" priority="8" stopIfTrue="1" operator="equal">
      <formula>"Error"</formula>
    </cfRule>
  </conditionalFormatting>
  <conditionalFormatting sqref="B169:E169">
    <cfRule type="cellIs" dxfId="2" priority="5" stopIfTrue="1" operator="equal">
      <formula>"Error"</formula>
    </cfRule>
  </conditionalFormatting>
  <conditionalFormatting sqref="C33 E33">
    <cfRule type="cellIs" dxfId="1" priority="12" stopIfTrue="1" operator="equal">
      <formula>"Error"</formula>
    </cfRule>
  </conditionalFormatting>
  <conditionalFormatting sqref="E73 B73:C74 C125 E125 E144">
    <cfRule type="cellIs" dxfId="0" priority="20" stopIfTrue="1" operator="equal">
      <formula>"Error"</formula>
    </cfRule>
  </conditionalFormatting>
  <dataValidations count="7">
    <dataValidation type="list" allowBlank="1" showInputMessage="1" showErrorMessage="1" sqref="C516" xr:uid="{00000000-0002-0000-0600-000001000000}">
      <formula1>$A$505:$A$515</formula1>
    </dataValidation>
    <dataValidation type="list" allowBlank="1" showInputMessage="1" showErrorMessage="1" sqref="F37:J39" xr:uid="{5F3E9CFB-5143-4E1D-8EE9-D4B475AC091E}">
      <formula1>$A$505:$A$516</formula1>
    </dataValidation>
    <dataValidation type="list" allowBlank="1" showInputMessage="1" showErrorMessage="1" sqref="F77:J79" xr:uid="{D1BE917C-3CF8-4E80-9B30-4D02BE9A6211}">
      <formula1>$A$552:$A$559</formula1>
    </dataValidation>
    <dataValidation type="list" allowBlank="1" showInputMessage="1" showErrorMessage="1" sqref="F105:J107" xr:uid="{A0217F7F-9DAD-46F5-A144-FE1312B51305}">
      <formula1>$A$566:$A$571</formula1>
    </dataValidation>
    <dataValidation type="list" allowBlank="1" showInputMessage="1" showErrorMessage="1" sqref="F129:J131" xr:uid="{3A403001-980F-4BF0-A669-662C0B911852}">
      <formula1>$A$579:$A$584</formula1>
    </dataValidation>
    <dataValidation type="list" allowBlank="1" showInputMessage="1" showErrorMessage="1" sqref="F148:J150" xr:uid="{21A5A3DD-A702-48FC-9B72-B53BC678E765}">
      <formula1>$A$590:$A$596</formula1>
    </dataValidation>
    <dataValidation type="list" allowBlank="1" showInputMessage="1" showErrorMessage="1" sqref="F173:J175" xr:uid="{20334740-9BDA-4A49-8C3C-4C67E8B88664}">
      <formula1>$A$603:$A$608</formula1>
    </dataValidation>
  </dataValidations>
  <pageMargins left="0.70866141732283472" right="0.70866141732283472" top="0.59055118110236227" bottom="0.59055118110236227" header="0" footer="0"/>
  <pageSetup paperSize="9" scale="48" fitToHeight="3" orientation="landscape" r:id="rId1"/>
  <headerFooter alignWithMargins="0"/>
  <rowBreaks count="2" manualBreakCount="2">
    <brk id="82" max="13" man="1"/>
    <brk id="152" max="13" man="1"/>
  </rowBreaks>
  <customProperties>
    <customPr name="_pios_id" r:id="rId2"/>
  </customProperties>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3</vt:i4>
      </vt:variant>
    </vt:vector>
  </HeadingPairs>
  <TitlesOfParts>
    <vt:vector size="10" baseType="lpstr">
      <vt:lpstr>Consideracions</vt:lpstr>
      <vt:lpstr>Consideracions </vt:lpstr>
      <vt:lpstr>Balanç</vt:lpstr>
      <vt:lpstr>Compte PiG</vt:lpstr>
      <vt:lpstr>Inf_compl.</vt:lpstr>
      <vt:lpstr>Pressupostos</vt:lpstr>
      <vt:lpstr>VALIDACIONS-Conciliació</vt:lpstr>
      <vt:lpstr>'Compte PiG'!_2Àrea_d_impressió</vt:lpstr>
      <vt:lpstr>Pressupostos!_3Àrea_d_impressió</vt:lpstr>
      <vt:lpstr>'VALIDACIONS-Conciliació'!Àrea_d'impressió</vt:lpstr>
    </vt:vector>
  </TitlesOfParts>
  <Company>Generalitat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3</dc:title>
  <dc:creator>Generalitat de Catalunya</dc:creator>
  <cp:lastModifiedBy>Generalitat de Catalunya</cp:lastModifiedBy>
  <cp:lastPrinted>2019-07-02T07:25:22Z</cp:lastPrinted>
  <dcterms:created xsi:type="dcterms:W3CDTF">2008-06-17T12:12:59Z</dcterms:created>
  <dcterms:modified xsi:type="dcterms:W3CDTF">2024-08-30T12:20:51Z</dcterms:modified>
</cp:coreProperties>
</file>